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ämäTyökirja"/>
  <mc:AlternateContent xmlns:mc="http://schemas.openxmlformats.org/markup-compatibility/2006">
    <mc:Choice Requires="x15">
      <x15ac:absPath xmlns:x15ac="http://schemas.microsoft.com/office/spreadsheetml/2010/11/ac" url="C:\Users\U547161\Downloads\keskeneräisiä\"/>
    </mc:Choice>
  </mc:AlternateContent>
  <xr:revisionPtr revIDLastSave="0" documentId="8_{FFB0F775-AF84-4702-BEB6-0E368FC2AA80}" xr6:coauthVersionLast="47" xr6:coauthVersionMax="47" xr10:uidLastSave="{00000000-0000-0000-0000-000000000000}"/>
  <bookViews>
    <workbookView xWindow="28690" yWindow="-110" windowWidth="29020" windowHeight="15700" tabRatio="791" xr2:uid="{00000000-000D-0000-FFFF-FFFF00000000}"/>
  </bookViews>
  <sheets>
    <sheet name="Cover" sheetId="126" r:id="rId1"/>
    <sheet name="Table of contents" sheetId="147" r:id="rId2"/>
    <sheet name="Table 1.1" sheetId="2" r:id="rId3"/>
    <sheet name="Table 1.2" sheetId="164" r:id="rId4"/>
    <sheet name="Table 1.3" sheetId="5" r:id="rId5"/>
    <sheet name="Table 1.4" sheetId="7" r:id="rId6"/>
    <sheet name="Table 1.5" sheetId="6" r:id="rId7"/>
    <sheet name="Table 1.6" sheetId="4" r:id="rId8"/>
    <sheet name="Table 1.7 &amp; 1.8" sheetId="22" r:id="rId9"/>
  </sheets>
  <definedNames>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_xlnm.Print_Area" localSheetId="0">Cover!$A$1:$I$39</definedName>
    <definedName name="_xlnm.Print_Area" localSheetId="2">'Table 1.1'!$A$1:$C$36</definedName>
    <definedName name="_xlnm.Print_Area" localSheetId="3">'Table 1.2'!$A$1:$C$43</definedName>
    <definedName name="_xlnm.Print_Area" localSheetId="4">'Table 1.3'!$A$1:$D$39</definedName>
    <definedName name="_xlnm.Print_Area" localSheetId="5">'Table 1.4'!$A$1:$G$56</definedName>
    <definedName name="_xlnm.Print_Area" localSheetId="6">'Table 1.5'!$A$1:$D$25</definedName>
    <definedName name="_xlnm.Print_Area" localSheetId="7">'Table 1.6'!$A$1:$E$36</definedName>
    <definedName name="_xlnm.Print_Area" localSheetId="8">'Table 1.7 &amp; 1.8'!$A$1:$J$60</definedName>
    <definedName name="_xlnm.Print_Area" localSheetId="1">'Table of contents'!$A$1:$B$15</definedName>
    <definedName name="Tulostusalue1" localSheetId="6">'Table 1.5'!$A$1:$D$25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7" i="2" l="1"/>
  <c r="B26" i="164" l="1"/>
  <c r="C13" i="6"/>
  <c r="D17" i="5" l="1"/>
  <c r="D19" i="5" s="1"/>
  <c r="B30" i="2"/>
  <c r="B15" i="2" l="1"/>
  <c r="B21" i="2" s="1"/>
  <c r="B25" i="2" s="1"/>
  <c r="B31" i="2" s="1"/>
  <c r="E6" i="4" l="1"/>
  <c r="C17" i="5" l="1"/>
  <c r="C19" i="5" s="1"/>
  <c r="C9" i="5"/>
  <c r="C14" i="7" l="1"/>
  <c r="C15" i="7"/>
  <c r="C13" i="7"/>
  <c r="C11" i="7" l="1"/>
  <c r="E35" i="4"/>
  <c r="E34" i="4"/>
  <c r="E33" i="4"/>
  <c r="E31" i="4"/>
  <c r="E29" i="4"/>
  <c r="E26" i="4"/>
  <c r="E25" i="4"/>
  <c r="E22" i="4"/>
  <c r="E20" i="4"/>
  <c r="E14" i="4"/>
  <c r="E16" i="4"/>
  <c r="E17" i="4"/>
  <c r="E13" i="4"/>
  <c r="E8" i="4"/>
  <c r="E7" i="4"/>
  <c r="D16" i="5" l="1"/>
  <c r="C16" i="5"/>
  <c r="C7" i="7" l="1"/>
  <c r="C8" i="7" l="1"/>
  <c r="C9" i="7" l="1"/>
</calcChain>
</file>

<file path=xl/sharedStrings.xml><?xml version="1.0" encoding="utf-8"?>
<sst xmlns="http://schemas.openxmlformats.org/spreadsheetml/2006/main" count="334" uniqueCount="295">
  <si>
    <t>Table of Contents</t>
  </si>
  <si>
    <t>Table 1.1</t>
  </si>
  <si>
    <t>Own funds</t>
  </si>
  <si>
    <t>Table 1.2</t>
  </si>
  <si>
    <t>Table 1.3</t>
  </si>
  <si>
    <t>Capital Ratios</t>
  </si>
  <si>
    <t>Table 1.4</t>
  </si>
  <si>
    <t>Key Metrics template (EU KM1)</t>
  </si>
  <si>
    <t>Table 1.5</t>
  </si>
  <si>
    <t>Financial conglomerates information on own funds and capital adequacy ratio (EU INS2)</t>
  </si>
  <si>
    <t>Quantitative information of LCR (EU LIQ1)</t>
  </si>
  <si>
    <t>Qualitative information on LCR (EU LIQB)</t>
  </si>
  <si>
    <t>1.1 Own Funds</t>
  </si>
  <si>
    <t>EUR million</t>
  </si>
  <si>
    <t>OP Financial Group's equity capital</t>
  </si>
  <si>
    <t>The effect of insurance companies on the Group’s shareholders’ equity is excluded</t>
  </si>
  <si>
    <t>Fair value reserve, cash flow hedge</t>
  </si>
  <si>
    <t>Common Equity Tier 1 (CET1) before deductions</t>
  </si>
  <si>
    <t>Intangible assets</t>
  </si>
  <si>
    <t>Excess funding of pension liability and valuation adjustments</t>
  </si>
  <si>
    <t>Items deducted from cooperative capital</t>
  </si>
  <si>
    <t>Shortfall of ECL minus expected losses</t>
  </si>
  <si>
    <t>Insufficient coverage for non-performing exposures</t>
  </si>
  <si>
    <t>Common Equity Tier 1 capital (CET1)</t>
  </si>
  <si>
    <t/>
  </si>
  <si>
    <t>Hybrid capital to which transitional provision is applied</t>
  </si>
  <si>
    <t>Additional Tier 1 capital (AT1)</t>
  </si>
  <si>
    <t>Tier 1 capital  (T1)</t>
  </si>
  <si>
    <t>Debenture loans</t>
  </si>
  <si>
    <t>Debenture loans to which transitional provision is applied</t>
  </si>
  <si>
    <t>Tier 2 capital (T2)</t>
  </si>
  <si>
    <t>Own Funds</t>
  </si>
  <si>
    <t>OP Financial Group has applied transitional provisions regarding old debenture loans. IFRS 9 transitional provision has not been applied.</t>
  </si>
  <si>
    <t>Total risk exposure amounts (TREA)</t>
  </si>
  <si>
    <t>Total own funds requirements</t>
  </si>
  <si>
    <t>a</t>
  </si>
  <si>
    <t>b</t>
  </si>
  <si>
    <t>c</t>
  </si>
  <si>
    <t>Credit risk (excluding CCR)</t>
  </si>
  <si>
    <t xml:space="preserve">Of which the standardised approach </t>
  </si>
  <si>
    <t xml:space="preserve">Of which the Foundation IRB (F-IRB) approach </t>
  </si>
  <si>
    <t>Of which slotting approach</t>
  </si>
  <si>
    <t>EU 4a</t>
  </si>
  <si>
    <t>Of which equities under the simple riskweighted approach</t>
  </si>
  <si>
    <t xml:space="preserve">Of which the Advanced IRB (A-IRB) approach </t>
  </si>
  <si>
    <t xml:space="preserve">Counterparty credit risk - CCR </t>
  </si>
  <si>
    <t>Of which internal model method (IMM)</t>
  </si>
  <si>
    <t>EU 8a</t>
  </si>
  <si>
    <t>Of which exposures to a CCP</t>
  </si>
  <si>
    <t>EU 8b</t>
  </si>
  <si>
    <t>Of which credit valuation adjustment - CVA</t>
  </si>
  <si>
    <t>Of which other CCR</t>
  </si>
  <si>
    <t xml:space="preserve">Settlement risk </t>
  </si>
  <si>
    <t>Securitisation exposures in the non-trading book (after the cap)</t>
  </si>
  <si>
    <t xml:space="preserve">Of which SEC-IRBA approach </t>
  </si>
  <si>
    <t>Of which SEC-ERBA (including IAA)</t>
  </si>
  <si>
    <t xml:space="preserve">Of which SEC-SA approach </t>
  </si>
  <si>
    <t>EU 19a</t>
  </si>
  <si>
    <t>Of which 1250% / deduction</t>
  </si>
  <si>
    <t>Position, foreign exchange and commodities risks (Market risk)</t>
  </si>
  <si>
    <t xml:space="preserve">Of which IMA </t>
  </si>
  <si>
    <t>EU 22a</t>
  </si>
  <si>
    <t>Large exposures</t>
  </si>
  <si>
    <t xml:space="preserve">Operational risk </t>
  </si>
  <si>
    <t>EU 23a</t>
  </si>
  <si>
    <t xml:space="preserve">Of which basic indicator approach </t>
  </si>
  <si>
    <t>EU 23b</t>
  </si>
  <si>
    <t xml:space="preserve">Of which standardised approach </t>
  </si>
  <si>
    <t>EU 23c</t>
  </si>
  <si>
    <t xml:space="preserve">Of which advanced measurement approach </t>
  </si>
  <si>
    <t>Amounts below the thresholds for deduction (subject to 250% risk weight)</t>
  </si>
  <si>
    <t>24b</t>
  </si>
  <si>
    <t>Other risks</t>
  </si>
  <si>
    <t>Total</t>
  </si>
  <si>
    <t>1.3 Capital Ratios</t>
  </si>
  <si>
    <t>Ratios, %</t>
  </si>
  <si>
    <t>CET1 capital ratio</t>
  </si>
  <si>
    <t>Tier 1 ratio</t>
  </si>
  <si>
    <t>Capital adequacy ratio</t>
  </si>
  <si>
    <t>Ratios, fully loaded, %</t>
  </si>
  <si>
    <t>Capital requirement, EUR million</t>
  </si>
  <si>
    <t>Capital base</t>
  </si>
  <si>
    <t>Capital requirement</t>
  </si>
  <si>
    <t>Buffer for capital requirements</t>
  </si>
  <si>
    <t>1.4 Key metrics template (EU KM1)</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</si>
  <si>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</si>
  <si>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</si>
  <si>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</si>
  <si>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</si>
  <si>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</si>
  <si>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</si>
  <si>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</si>
  <si>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</si>
  <si>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</si>
  <si>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</si>
  <si>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</si>
  <si>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</si>
  <si>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</si>
  <si>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</si>
  <si>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</si>
  <si>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</si>
  <si>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 *</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</si>
  <si>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</si>
  <si>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</si>
  <si>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</si>
  <si>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</si>
  <si>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</si>
  <si>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</si>
  <si>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</si>
  <si>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</si>
  <si>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</si>
  <si>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</si>
  <si>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</si>
  <si>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</si>
  <si>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</si>
  <si>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</si>
  <si>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</si>
  <si>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</si>
  <si>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 xml:space="preserve">CET1 available after meeting the total SREP own funds requirements (%) </t>
  </si>
  <si>
    <t>Leverage ratio</t>
  </si>
  <si>
    <t>Total exposure measure</t>
  </si>
  <si>
    <t>Leverage ratio (%)</t>
  </si>
  <si>
    <r>
      <t>Additional own funds requirements to address the risk of excessive leverage (as a percentage of total exposure measure)</t>
    </r>
    <r>
      <rPr>
        <b/>
        <sz val="11"/>
        <color theme="9"/>
        <rFont val="OP Chevin Pro Light"/>
        <family val="2"/>
        <scheme val="minor"/>
      </rPr>
      <t/>
    </r>
  </si>
  <si>
    <t>EU 14a</t>
  </si>
  <si>
    <t xml:space="preserve">Additional own funds requirements to address the risk of excessive leverage (%) </t>
  </si>
  <si>
    <t>EU 14b</t>
  </si>
  <si>
    <t xml:space="preserve">     of which: to be made up of CET1 capital (percentage points)</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</si>
  <si>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</si>
  <si>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</si>
  <si>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</si>
  <si>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</si>
  <si>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</si>
  <si>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</si>
  <si>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</si>
  <si>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</si>
  <si>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</si>
  <si>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</si>
  <si>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</si>
  <si>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</si>
  <si>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</si>
  <si>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</si>
  <si>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</si>
  <si>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</si>
  <si>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</si>
  <si>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</si>
  <si>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</si>
  <si>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 P2R may be covered with different capital buckets (CET1, AT1 and T2). Since OP Financial Group has not issued AT1 instruments, also AT1 bucket of P2R has been covered with CET1. In case AT1 and T2 buckets were full, the P2R covered by CET1 would be 1.27%.</t>
  </si>
  <si>
    <t>1.5 Capital base of the financial conglomerate (EU INS2)</t>
  </si>
  <si>
    <t>Other sector-specific items excluded from capital base</t>
  </si>
  <si>
    <t>Goodwill and intangible assets</t>
  </si>
  <si>
    <t>Insurance business valuation differences</t>
  </si>
  <si>
    <t>Proposed profit distribution</t>
  </si>
  <si>
    <t>Items under IFRS deducted from capital base*</t>
  </si>
  <si>
    <t>Conglomerate's capital base, total</t>
  </si>
  <si>
    <t>Regulatory capital requirement for credit institutions**</t>
  </si>
  <si>
    <t>Regulatory capital requirement for insurance operations***</t>
  </si>
  <si>
    <t>INS2-1</t>
  </si>
  <si>
    <t>Conglomerate’s total minimum capital requirement</t>
  </si>
  <si>
    <t>Conglomerate’s capital adequacy</t>
  </si>
  <si>
    <t>INS2-2</t>
  </si>
  <si>
    <t>Conglomerate’s capital adequacy ratio (capital base/minimum of capital base) (%)</t>
  </si>
  <si>
    <t>*Excess funding of pension liability, portion of cash flow hedge of fair value reserve</t>
  </si>
  <si>
    <t>*** Estimate of aggregate SCR under Solvency II</t>
  </si>
  <si>
    <t>f</t>
  </si>
  <si>
    <t>g</t>
  </si>
  <si>
    <t>h</t>
  </si>
  <si>
    <t>Covered bonds</t>
  </si>
  <si>
    <t>Other</t>
  </si>
  <si>
    <t>Scope of consolidation: consolidated</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</si>
  <si>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</si>
  <si>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</si>
  <si>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</si>
  <si>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</si>
  <si>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</si>
  <si>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</si>
  <si>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</si>
  <si>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</si>
  <si>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</si>
  <si>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</si>
  <si>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</si>
  <si>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 of which:</t>
  </si>
  <si>
    <t>Operational deposits (all counterparties) and deposits in networks of cooperative banks</t>
  </si>
  <si>
    <t>Non-operational deposits (all counterparties)</t>
  </si>
  <si>
    <t>Unsecured debt</t>
  </si>
  <si>
    <t>Secured wholesale funding</t>
  </si>
  <si>
    <t>Additional requirements, of which:</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</si>
  <si>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</si>
  <si>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</si>
  <si>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</si>
  <si>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</si>
  <si>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</si>
  <si>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</si>
  <si>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</si>
  <si>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</si>
  <si>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</si>
  <si>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</si>
  <si>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</si>
  <si>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</si>
  <si>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</si>
  <si>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</si>
  <si>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</si>
  <si>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EU-20a</t>
  </si>
  <si>
    <t>Fully exempt inflows</t>
  </si>
  <si>
    <t>EU-20b</t>
  </si>
  <si>
    <t>Inflows subject to 90% cap</t>
  </si>
  <si>
    <t>EU-20c</t>
  </si>
  <si>
    <t>Inflows subject to 75% cap</t>
  </si>
  <si>
    <t xml:space="preserve">TOTAL ADJUSTED VALUE </t>
  </si>
  <si>
    <t>EU-21</t>
  </si>
  <si>
    <t>LIQUIDITY BUFFER</t>
  </si>
  <si>
    <t>TOTAL NET CASH OUTFLOWS</t>
  </si>
  <si>
    <t>LIQUIDITY COVERAGE RATIO</t>
  </si>
  <si>
    <t>The liquidity coverage ratio figures are presented as month-end averages for each quarter.</t>
  </si>
  <si>
    <t xml:space="preserve">OP Financial Group’s funding position and liquidity is strong. </t>
  </si>
  <si>
    <t xml:space="preserve">Diversification of funding in terms of tenors, regions and products is an important element of liquidity risk management framework. Non-maturity deposits are the main form of funding. Funding from retail customer deposits is very diversified and is based on long-term customer relationships. It is therefore largely considered stable funding. Wholesale funding must be diversified. This reduces the Group’s dependence on individual funding sources and the risks associated with price and availability of funding. A high-quality home loan portfolio secures a low-cost financing for banking. Refinancing risk associated with OP Mortgage Bank's secured wholesale funding is low and it can be considered a stable funding source. Sufficient unsecured long-term wholesale funding also ensures the fulfilment of the regulatory requirements (MREL, NSFR) and rating targets. Moderate asset encumbrance (AE) ensures the availability of unsecured long-term wholesale funding and the adequacy of liquidity contingency items. Short-term wholesale funding is used to primarily react to changes in the liquidity position. </t>
  </si>
  <si>
    <t>Derivative exposures and potential collateral calls</t>
  </si>
  <si>
    <t>The majority of outflows related to derivative exposures and other collateral requirements are in relation to derivative contractual cash outflows that are offset by derivative cash inflows. The impact of an adverse market scenario on derivatives based on the 24 month historical lookback approach and the potential posting of additional collateral as a result of a 3 notch downgrade of OP Financial Group’s credit rating (as per regulatory requirements).</t>
  </si>
  <si>
    <t xml:space="preserve">The LCR is calculated for EUR currency. In case other currencies are identified as significant currencies (having liabilities &gt; 5 % of total group liabilities excluding regulatory capital and off balance sheet liabilities) in accordance with the Commission Delegated Regulation (EU) 2015/61 the LCR is calculated in those currencies. Asset positions in all currencies are being monitored.  </t>
  </si>
  <si>
    <t>N/A</t>
  </si>
  <si>
    <t>(a)</t>
  </si>
  <si>
    <t>(b)</t>
  </si>
  <si>
    <t>(c)</t>
  </si>
  <si>
    <t>(d)</t>
  </si>
  <si>
    <t>(e)</t>
  </si>
  <si>
    <t>(f)</t>
  </si>
  <si>
    <t>(g)</t>
  </si>
  <si>
    <t>General credit risk adjustments</t>
  </si>
  <si>
    <t>Other items included in Banking’s Tier 1 and Tier 2 capital</t>
  </si>
  <si>
    <t>Row number</t>
  </si>
  <si>
    <t>in accordance with Article 451a(2) CRR</t>
  </si>
  <si>
    <t>Explanations on the main drivers of LCR results and the evolution of the contribution of inputs to the LCR’s calculation over time</t>
  </si>
  <si>
    <t>Explanations on the changes in the LCR over time</t>
  </si>
  <si>
    <t>Explanations on the actual concentration of funding sources</t>
  </si>
  <si>
    <t>High-level description of the composition of the institution`s liquidity buffer.</t>
  </si>
  <si>
    <t>Currency mismatch in the LCR</t>
  </si>
  <si>
    <t>Other items in the LCR calculation that are not captured in the LCR disclosure template but that the institution considers relevant for its liquidity profile</t>
  </si>
  <si>
    <t>Qualitative information</t>
  </si>
  <si>
    <t>31 Dec 2023</t>
  </si>
  <si>
    <t>30 Sep 2023</t>
  </si>
  <si>
    <t>30 June 2023</t>
  </si>
  <si>
    <t>March 2023 Risk-weighted exposure amounts and capital ratios have been amended after their initial disclosure.</t>
  </si>
  <si>
    <t xml:space="preserve">Overview of total risk exposure amounts (EU OV1) </t>
  </si>
  <si>
    <t>Overview of capital adequacy</t>
  </si>
  <si>
    <t>Table 1.6</t>
  </si>
  <si>
    <t>Table 1.7</t>
  </si>
  <si>
    <t>** Total risk exposure amount x 14.4%</t>
  </si>
  <si>
    <t>1 Overview of capital adequacy</t>
  </si>
  <si>
    <t>1.6 Overview of total risk exposure amounts (EU OV1)</t>
  </si>
  <si>
    <t>1.2 Risk exposure amount</t>
  </si>
  <si>
    <t>Credit and counterparty risk</t>
  </si>
  <si>
    <t>Central government and central banks exposure</t>
  </si>
  <si>
    <t>Credit institution exposure</t>
  </si>
  <si>
    <t>Corporate exposure</t>
  </si>
  <si>
    <t>Retail exposure</t>
  </si>
  <si>
    <t>Mortgage-backed exposure</t>
  </si>
  <si>
    <t>Defaulted exposure</t>
  </si>
  <si>
    <t>Items of especially high risk</t>
  </si>
  <si>
    <t>Receivables to which a short-term credit rating can be applied</t>
  </si>
  <si>
    <t>Collective investment undertakings (CIU)</t>
  </si>
  <si>
    <t>Equity investments</t>
  </si>
  <si>
    <t>Risks of the CCP’s default fund</t>
  </si>
  <si>
    <t>Securitisations</t>
  </si>
  <si>
    <t>Market and settlement risk (Standardised Approach)</t>
  </si>
  <si>
    <t>Operational risk (Standardised Approach)</t>
  </si>
  <si>
    <t>Valuation adjustment (CVA)</t>
  </si>
  <si>
    <t>Standardised Approach (SA)</t>
  </si>
  <si>
    <t>Risk Exposure Amount</t>
  </si>
  <si>
    <t>Table 1.8</t>
  </si>
  <si>
    <t>Other risks*</t>
  </si>
  <si>
    <t>31 Dec
2023</t>
  </si>
  <si>
    <t>30 Sep
2023</t>
  </si>
  <si>
    <t>30 June
2023</t>
  </si>
  <si>
    <t>31 March
2023</t>
  </si>
  <si>
    <t>This report discloses information on the capital adequacy of the consolidated group of the amalgamation of member cooperative banks, as specified in Part 8 of the Capital Requirements Regulation of the European Parliament and of the Council No. 575/2013 as amended (CRR) (Pillar III disclosures) in compliance with the delegated acts and guidelines issued by the European Banking Authority. Given that this information is based on the consolidated capital adequacy on the amalgamation, it is not directly comparable with other information disclosed on OP Financial Group. The Report is unaudited.</t>
  </si>
  <si>
    <t xml:space="preserve">The amalgamation of cooperative banks consists of the amalgamation’s central cooperative (OP Cooperative), the central cooperative’s member credit institutions and the companies belonging to their consolidation groups. Although OP Financial Group’s insurance companies do not belong to the amalgamation, investments made in them have a major impact on capital adequacy calculated in accordance with the capital adequacy regulations for credit institutions. </t>
  </si>
  <si>
    <t>OP Amalgamation Pillar III disclosures 31st March 2024</t>
  </si>
  <si>
    <t>31 March 2024</t>
  </si>
  <si>
    <t>Quarter ending on (31 March 2024)</t>
  </si>
  <si>
    <t>1.7 Quantitative information of LCR (EU LIQ1)</t>
  </si>
  <si>
    <t>1.8 Qualitative information on LCR (EU LIQB)</t>
  </si>
  <si>
    <t>Planned profit distribution and unpaid profit distribution for previous financial year</t>
  </si>
  <si>
    <t>The table presents how OP Amalgamation’s CET1 capital derives from OP Financial Group’s equity capital. The CET1 capital was increased by banking earnings, of which the planned full-year profit distribution has been subtracted. The amount of Profit Shares in CET1 capital was EUR 3.2 billion (3.1).</t>
  </si>
  <si>
    <t>OP Financial Group’s CET1 ratio was 19.6% (19.2), which exceeds the minimum regulatory requirement by 7.3 percentage points. The ratio was improved by earnings performance.</t>
  </si>
  <si>
    <t>As a credit institution, OP Financial Group’s capital adequacy is on a solid basis compared to the statutory requirements and those set by the authorities. The statutory minimum for the capital adequacy ratio is 8% and for the CET1 ratio 4.5%; the minimum requirement of 1.5% for AT1, which is covered with CET1, raises the CET1 minimum to 6.0%. The requirement for the capital conservation buffer of 2.5% under the Act on Credit Institutions, the O-SII buffer of 1.5%, the change in the countercyclical capital buffer for foreign exposures, and the ECB’s P2R requirement increase, in practice, the minimum total capital ratio to 14.4% and the minimum CET1 ratio to 12.4%, including the shortfalls of Additional Tier 1 (AT1) and Tier 2 (T2) capital. 
The Finnish Financial Supervisory Authority (FIN-FSA) makes a macroprudential policy decision on a quarterly basis. In March 2024, the FIN-FSA reiterated its decision not to impose a countercyclical capital buffer requirement on banks. In its macroprudential policy decision in March 2023, the FIN-FSA set a systemic risk buffer of 1% for OP Financial Group, effective as of 1 April 2024.</t>
  </si>
  <si>
    <t>OP Financial Group’s capital base, calculated according to the Act on the Supervision of Financial and Insurance Conglomerates (FiCo), exceeded the minimum amount specified in the Act by EUR 5.4 billion (5.2). Banking capital requirement was 14.4% (14.4), calculated on risk-weighted assets. The ratio of OP Financial Group’s capital base to the minimum capital requirement was 145% (144). As a result of the buffer requirements for banking and the solvency requirements for insurance companies, the minimum FiCo solvency of 100% reflects the level within which the conglomerate can operate without regulatory obligations resulting from buffers below the required level.</t>
  </si>
  <si>
    <t>* Risks not otherwise covered.</t>
  </si>
  <si>
    <t xml:space="preserve">The Liquidity Coverage Ratio amounts for September and March 2023 have been amended following their initial disclosure. </t>
  </si>
  <si>
    <t>OP Financial Group's average LCR of 202% (twelve months average) has been calculated in accordance with the Commission Delegated Regulation (EU) 2015/61 and the EBA Guidelines on LCR disclosure to complement the disclosure of liquidity risk management under Article 435 CRR. The Group’s Liquidity Coverage Ratio (LCR) was 199% as of March 31, 2024, or €12.9 billion of excess over the regulatory minimum of 100 %. This compares to 217%, or €14.2 billion of excess liquidity at March 31, 2023.</t>
  </si>
  <si>
    <t>The HQLA as of 31 March 2024 of €26.0 billion is primarily held in Level 1 cash and central bank reserves (94.2%), Level 2A bonds (4.5%) and Level 2B bonds (1.3%). This compares to €26.3 billion as of March 31, 2023 primarily held in Level 1 cash and central bank reserves (94.7%). In table EU LIQ1, HQLA is presented as month-end-averages for each quarter.</t>
  </si>
  <si>
    <t xml:space="preserve">In the reporting period, OP Financial Group issued long-term bonds worth a total of EUR 1.6 billion (1.2). </t>
  </si>
  <si>
    <t xml:space="preserve">On 31 March 2024, the average margin of OP Financial Group’s senior and senior non-preferred wholesale funding and covered bonds was 36 basis points (34). </t>
  </si>
  <si>
    <t>The total risk exposure amount (TREA) was EUR 73.1 billion (73.5). The risk exposure amount of operational risk increased in line with previous years' revenues. The risk exposure amout of credit risk decreased.</t>
  </si>
  <si>
    <t xml:space="preserve">OP Financial Group has used the Standardised Approach to measure capital requirement for credit risks, operational risks and market risks. Also Counterparty credit risk is calculated according to the standardised approach (SA-CCR). Standardised approach for credit risks has been applied from first quarter of year 2023, previously internal ratings-based approach (IRBA) has been used. </t>
  </si>
  <si>
    <t xml:space="preserve">The future changes in the EU Capital Requirements Regulation (CRR3), which will implement the final elements of Basel III, are assessed to have a minor decreasing effect on the capital adequacy of OP Financial Group. The changes should take effect during the first half of 2025. </t>
  </si>
  <si>
    <t>OP Financial Group's LCR has been clearly above regulatory and internal thresholds throughout the last 12 months.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</si>
</sst>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45">
    <font>
      <sz val="11"/>
      <color theme="1"/>
      <name val="OP Chevin Pro Light"/>
      <family val="2"/>
      <scheme val="minor"/>
    </font>
    <font>
      <sz val="11"/>
      <color theme="1"/>
      <name val="OP Chevin Pro Light"/>
      <family val="2"/>
      <scheme val="minor"/>
    </font>
    <font>
      <sz val="14"/>
      <name val="OP Chevin Pro Light"/>
      <family val="2"/>
    </font>
    <font>
      <sz val="10"/>
      <name val="Arial"/>
      <family val="2"/>
    </font>
    <font>
      <sz val="11"/>
      <color indexed="53"/>
      <name val="OP Chevin Pro Light"/>
      <family val="2"/>
    </font>
    <font>
      <b/>
      <sz val="11"/>
      <color theme="9"/>
      <name val="OP Chevin Pro Light"/>
      <family val="2"/>
      <scheme val="minor"/>
    </font>
    <font>
      <sz val="11"/>
      <color theme="1"/>
      <name val="OP Chevin Pro Light"/>
      <family val="2"/>
      <charset val="238"/>
      <scheme val="minor"/>
    </font>
    <font>
      <b/>
      <sz val="10"/>
      <name val="Arial"/>
      <family val="2"/>
    </font>
    <font>
      <b/>
      <sz val="12"/>
      <name val="Arial"/>
      <family val="2"/>
    </font>
    <font>
      <b/>
      <sz val="20"/>
      <name val="Arial"/>
      <family val="2"/>
    </font>
    <font>
      <b/>
      <sz val="11"/>
      <color indexed="53"/>
      <name val="OP Chevin Pro Light"/>
      <family val="2"/>
    </font>
    <font>
      <u/>
      <sz val="11"/>
      <color theme="10"/>
      <name val="OP Chevin Pro Light"/>
      <family val="2"/>
      <scheme val="minor"/>
    </font>
    <font>
      <sz val="8"/>
      <name val="OP Chevin Pro Light"/>
      <family val="2"/>
      <scheme val="minor"/>
    </font>
    <font>
      <i/>
      <sz val="12"/>
      <name val="OP Chevin Pro Medium"/>
      <family val="2"/>
    </font>
    <font>
      <sz val="9"/>
      <name val="Calibri"/>
      <family val="2"/>
    </font>
    <font>
      <sz val="10"/>
      <name val="Calibri"/>
      <family val="2"/>
    </font>
    <font>
      <sz val="14"/>
      <name val="Calibri"/>
      <family val="2"/>
    </font>
    <font>
      <sz val="11"/>
      <name val="Calibri"/>
      <family val="2"/>
    </font>
    <font>
      <sz val="11"/>
      <color theme="1"/>
      <name val="Calibri"/>
      <family val="2"/>
    </font>
    <font>
      <sz val="9"/>
      <color theme="1"/>
      <name val="Calibri"/>
      <family val="2"/>
    </font>
    <font>
      <b/>
      <sz val="9"/>
      <name val="Calibri"/>
      <family val="2"/>
    </font>
    <font>
      <i/>
      <sz val="9"/>
      <name val="Calibri"/>
      <family val="2"/>
    </font>
    <font>
      <sz val="9"/>
      <color rgb="FFFF0000"/>
      <name val="Calibri"/>
      <family val="2"/>
    </font>
    <font>
      <sz val="11"/>
      <color rgb="FFFF0000"/>
      <name val="Calibri"/>
      <family val="2"/>
    </font>
    <font>
      <sz val="10"/>
      <color theme="1"/>
      <name val="Calibri"/>
      <family val="2"/>
    </font>
    <font>
      <sz val="16"/>
      <color indexed="53"/>
      <name val="Calibri"/>
      <family val="2"/>
    </font>
    <font>
      <sz val="20"/>
      <name val="Calibri"/>
      <family val="2"/>
    </font>
    <font>
      <sz val="14"/>
      <color indexed="53"/>
      <name val="Calibri"/>
      <family val="2"/>
    </font>
    <font>
      <sz val="16"/>
      <name val="Calibri"/>
      <family val="2"/>
    </font>
    <font>
      <sz val="10"/>
      <color rgb="FFFF0000"/>
      <name val="Calibri"/>
      <family val="2"/>
    </font>
    <font>
      <sz val="8"/>
      <color indexed="53"/>
      <name val="Calibri"/>
      <family val="2"/>
    </font>
    <font>
      <b/>
      <sz val="9"/>
      <color indexed="53"/>
      <name val="Calibri"/>
      <family val="2"/>
    </font>
    <font>
      <sz val="9"/>
      <color theme="4"/>
      <name val="Calibri"/>
      <family val="2"/>
    </font>
    <font>
      <sz val="9"/>
      <color indexed="53"/>
      <name val="Calibri"/>
      <family val="2"/>
    </font>
    <font>
      <b/>
      <sz val="10"/>
      <color theme="1"/>
      <name val="Calibri"/>
      <family val="2"/>
    </font>
    <font>
      <b/>
      <sz val="11"/>
      <color theme="1"/>
      <name val="Calibri"/>
      <family val="2"/>
    </font>
    <font>
      <b/>
      <sz val="14"/>
      <name val="Calibri"/>
      <family val="2"/>
    </font>
    <font>
      <sz val="10"/>
      <color indexed="8"/>
      <name val="Helvetica Neue"/>
    </font>
    <font>
      <u/>
      <sz val="10"/>
      <name val="Calibri"/>
      <family val="2"/>
    </font>
    <font>
      <sz val="12"/>
      <name val="Calibri"/>
      <family val="2"/>
    </font>
    <font>
      <sz val="16"/>
      <color theme="4"/>
      <name val="Calibri"/>
      <family val="2"/>
    </font>
    <font>
      <b/>
      <sz val="11"/>
      <color theme="1"/>
      <name val="OP Chevin Pro Light"/>
      <family val="2"/>
      <scheme val="minor"/>
    </font>
    <font>
      <sz val="18"/>
      <name val="Calibri"/>
      <family val="2"/>
    </font>
    <font>
      <sz val="14"/>
      <color theme="4"/>
      <name val="Calibri"/>
      <family val="2"/>
    </font>
    <font>
      <u/>
      <sz val="9"/>
      <color rgb="FFFF0000"/>
      <name val="Calibri"/>
      <family val="2"/>
    </font>
  </fonts>
  <fills count="8">
    <fill>
      <patternFill patternType="none"/>
    </fill>
    <fill>
      <patternFill patternType="gray125"/>
    </fill>
    <fill>
      <patternFill patternType="solid">
        <fgColor theme="0"/>
        <bgColor indexed="64"/>
      </patternFill>
    </fill>
    <fill>
      <patternFill patternType="solid">
        <fgColor indexed="42"/>
        <bgColor indexed="64"/>
      </patternFill>
    </fill>
    <fill>
      <patternFill patternType="solid">
        <fgColor indexed="9"/>
        <bgColor indexed="64"/>
      </patternFill>
    </fill>
    <fill>
      <patternFill patternType="solid">
        <fgColor theme="2"/>
        <bgColor indexed="64"/>
      </patternFill>
    </fill>
    <fill>
      <patternFill patternType="solid">
        <fgColor theme="0" tint="-4.9989318521683403E-2"/>
        <bgColor indexed="64"/>
      </patternFill>
    </fill>
    <fill>
      <patternFill patternType="solid">
        <fgColor theme="1" tint="0.79998168889431442"/>
        <bgColor indexed="64"/>
      </patternFill>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s>
  <cellStyleXfs count="23">
    <xf numFmtId="0" fontId="0" fillId="0" borderId="0"/>
    <xf numFmtId="9" fontId="1" fillId="0" borderId="0" applyFont="0" applyFill="0" applyBorder="0" applyAlignment="0" applyProtection="0"/>
    <xf numFmtId="0" fontId="2" fillId="0" borderId="0">
      <alignment horizontal="left"/>
    </xf>
    <xf numFmtId="0" fontId="3" fillId="0" borderId="0"/>
    <xf numFmtId="0" fontId="4" fillId="0" borderId="0"/>
    <xf numFmtId="0" fontId="3" fillId="0" borderId="0">
      <alignment vertical="center"/>
    </xf>
    <xf numFmtId="3" fontId="3" fillId="3" borderId="2" applyFont="0">
      <alignment horizontal="right" vertical="center"/>
      <protection locked="0"/>
    </xf>
    <xf numFmtId="0" fontId="6" fillId="0" borderId="0"/>
    <xf numFmtId="0" fontId="3" fillId="0" borderId="0">
      <alignment vertical="center"/>
    </xf>
    <xf numFmtId="0" fontId="8" fillId="0" borderId="0" applyNumberFormat="0" applyFill="0" applyBorder="0" applyAlignment="0" applyProtection="0"/>
    <xf numFmtId="0" fontId="9" fillId="4" borderId="10" applyNumberFormat="0" applyFill="0" applyBorder="0" applyAlignment="0" applyProtection="0">
      <alignment horizontal="left"/>
    </xf>
    <xf numFmtId="0" fontId="7" fillId="4" borderId="6" applyFont="0" applyBorder="0">
      <alignment horizontal="center" wrapText="1"/>
    </xf>
    <xf numFmtId="0" fontId="3" fillId="0" borderId="0"/>
    <xf numFmtId="0" fontId="10" fillId="0" borderId="0"/>
    <xf numFmtId="0" fontId="3" fillId="0" borderId="0"/>
    <xf numFmtId="0" fontId="3" fillId="0" borderId="0"/>
    <xf numFmtId="0" fontId="11" fillId="0" borderId="0" applyNumberFormat="0" applyFill="0" applyBorder="0" applyAlignment="0" applyProtection="0"/>
    <xf numFmtId="0" fontId="13" fillId="0" borderId="0">
      <alignment horizontal="left"/>
    </xf>
    <xf numFmtId="0" fontId="37" fillId="0" borderId="0" applyNumberFormat="0" applyFill="0" applyBorder="0" applyProtection="0">
      <alignment vertical="top" wrapText="1"/>
    </xf>
    <xf numFmtId="0" fontId="1" fillId="0" borderId="0"/>
    <xf numFmtId="0" fontId="3" fillId="0" borderId="0"/>
    <xf numFmtId="9" fontId="1" fillId="0" borderId="0" applyFont="0" applyFill="0" applyBorder="0" applyAlignment="0" applyProtection="0"/>
    <xf numFmtId="43" fontId="1" fillId="0" borderId="0" applyFont="0" applyFill="0" applyBorder="0" applyAlignment="0" applyProtection="0"/>
  </cellStyleXfs>
  <cellXfs count="213">
    <xf numFmtId="0" fontId="0" fillId="0" borderId="0" xfId="0"/>
    <xf numFmtId="0" fontId="15" fillId="0" borderId="0" xfId="0" applyFont="1" applyAlignment="1">
      <alignment vertical="center"/>
    </xf>
    <xf numFmtId="0" fontId="15" fillId="0" borderId="0" xfId="0" applyFont="1"/>
    <xf numFmtId="0" fontId="16" fillId="0" borderId="0" xfId="2" applyFont="1">
      <alignment horizontal="left"/>
    </xf>
    <xf numFmtId="0" fontId="14" fillId="0" borderId="0" xfId="0" applyFont="1"/>
    <xf numFmtId="0" fontId="18" fillId="5" borderId="0" xfId="0" applyFont="1" applyFill="1"/>
    <xf numFmtId="0" fontId="19" fillId="0" borderId="0" xfId="0" applyFont="1"/>
    <xf numFmtId="0" fontId="18" fillId="0" borderId="0" xfId="0" applyFont="1"/>
    <xf numFmtId="0" fontId="21" fillId="0" borderId="0" xfId="0" applyFont="1" applyAlignment="1">
      <alignment vertical="center" wrapText="1"/>
    </xf>
    <xf numFmtId="0" fontId="20" fillId="0" borderId="2" xfId="0" applyFont="1" applyBorder="1" applyAlignment="1">
      <alignment horizontal="center" vertical="center" wrapText="1"/>
    </xf>
    <xf numFmtId="0" fontId="18" fillId="7" borderId="0" xfId="0" applyFont="1" applyFill="1"/>
    <xf numFmtId="0" fontId="24" fillId="5" borderId="0" xfId="0" applyFont="1" applyFill="1"/>
    <xf numFmtId="0" fontId="14" fillId="0" borderId="0" xfId="3" applyFont="1"/>
    <xf numFmtId="0" fontId="14" fillId="0" borderId="0" xfId="3" applyFont="1" applyAlignment="1">
      <alignment wrapText="1"/>
    </xf>
    <xf numFmtId="164" fontId="14" fillId="0" borderId="0" xfId="3" applyNumberFormat="1" applyFont="1"/>
    <xf numFmtId="0" fontId="24" fillId="0" borderId="0" xfId="0" applyFont="1"/>
    <xf numFmtId="0" fontId="25" fillId="0" borderId="0" xfId="4" applyFont="1"/>
    <xf numFmtId="0" fontId="26" fillId="0" borderId="0" xfId="4" applyFont="1"/>
    <xf numFmtId="49" fontId="18" fillId="0" borderId="0" xfId="0" applyNumberFormat="1" applyFont="1" applyAlignment="1">
      <alignment horizontal="left"/>
    </xf>
    <xf numFmtId="0" fontId="28" fillId="0" borderId="0" xfId="2" applyFont="1">
      <alignment horizontal="left"/>
    </xf>
    <xf numFmtId="49" fontId="24" fillId="5" borderId="0" xfId="0" applyNumberFormat="1" applyFont="1" applyFill="1" applyAlignment="1">
      <alignment horizontal="left"/>
    </xf>
    <xf numFmtId="49" fontId="18" fillId="5" borderId="0" xfId="0" applyNumberFormat="1" applyFont="1" applyFill="1" applyAlignment="1">
      <alignment horizontal="left"/>
    </xf>
    <xf numFmtId="0" fontId="19" fillId="5" borderId="0" xfId="0" applyFont="1" applyFill="1"/>
    <xf numFmtId="0" fontId="23" fillId="0" borderId="0" xfId="0" applyFont="1"/>
    <xf numFmtId="0" fontId="23" fillId="5" borderId="0" xfId="0" applyFont="1" applyFill="1"/>
    <xf numFmtId="0" fontId="30" fillId="0" borderId="0" xfId="3" applyFont="1" applyAlignment="1">
      <alignment horizontal="left"/>
    </xf>
    <xf numFmtId="0" fontId="14" fillId="5" borderId="0" xfId="0" applyFont="1" applyFill="1"/>
    <xf numFmtId="0" fontId="14" fillId="0" borderId="0" xfId="3" applyFont="1" applyAlignment="1">
      <alignment horizontal="left"/>
    </xf>
    <xf numFmtId="0" fontId="32" fillId="0" borderId="0" xfId="0" applyFont="1"/>
    <xf numFmtId="0" fontId="32" fillId="0" borderId="0" xfId="0" applyFont="1" applyAlignment="1">
      <alignment horizontal="center"/>
    </xf>
    <xf numFmtId="0" fontId="31" fillId="0" borderId="0" xfId="3" applyFont="1"/>
    <xf numFmtId="0" fontId="14" fillId="0" borderId="2" xfId="0" applyFont="1" applyBorder="1" applyAlignment="1">
      <alignment horizontal="center" vertical="center" wrapText="1"/>
    </xf>
    <xf numFmtId="0" fontId="22" fillId="0" borderId="0" xfId="0" applyFont="1"/>
    <xf numFmtId="0" fontId="19" fillId="0" borderId="0" xfId="0" applyFont="1" applyAlignment="1">
      <alignment horizontal="right"/>
    </xf>
    <xf numFmtId="0" fontId="18" fillId="5" borderId="0" xfId="0" applyFont="1" applyFill="1" applyAlignment="1">
      <alignment horizontal="right"/>
    </xf>
    <xf numFmtId="0" fontId="20" fillId="0" borderId="0" xfId="3" applyFont="1" applyAlignment="1">
      <alignment horizontal="left"/>
    </xf>
    <xf numFmtId="0" fontId="20" fillId="0" borderId="1" xfId="3" applyFont="1" applyBorder="1" applyAlignment="1">
      <alignment horizontal="left"/>
    </xf>
    <xf numFmtId="0" fontId="14" fillId="0" borderId="1" xfId="3" applyFont="1" applyBorder="1"/>
    <xf numFmtId="14" fontId="20" fillId="0" borderId="1" xfId="3" applyNumberFormat="1" applyFont="1" applyBorder="1" applyAlignment="1">
      <alignment horizontal="right" wrapText="1"/>
    </xf>
    <xf numFmtId="0" fontId="14" fillId="0" borderId="0" xfId="3" applyFont="1" applyAlignment="1">
      <alignment horizontal="right"/>
    </xf>
    <xf numFmtId="0" fontId="20" fillId="0" borderId="1" xfId="3" applyFont="1" applyBorder="1"/>
    <xf numFmtId="0" fontId="14" fillId="0" borderId="0" xfId="3" applyFont="1" applyAlignment="1">
      <alignment horizontal="left" vertical="top" wrapText="1"/>
    </xf>
    <xf numFmtId="0" fontId="20" fillId="0" borderId="1" xfId="3" applyFont="1" applyBorder="1" applyAlignment="1">
      <alignment wrapText="1"/>
    </xf>
    <xf numFmtId="0" fontId="14" fillId="0" borderId="0" xfId="3" applyFont="1" applyAlignment="1">
      <alignment vertical="top" wrapText="1"/>
    </xf>
    <xf numFmtId="0" fontId="34" fillId="0" borderId="0" xfId="0" applyFont="1"/>
    <xf numFmtId="0" fontId="20" fillId="0" borderId="4" xfId="0" applyFont="1" applyBorder="1" applyAlignment="1">
      <alignment vertical="center" wrapText="1"/>
    </xf>
    <xf numFmtId="0" fontId="21" fillId="0" borderId="5" xfId="0" applyFont="1" applyBorder="1" applyAlignment="1">
      <alignment vertical="center" wrapText="1"/>
    </xf>
    <xf numFmtId="0" fontId="28" fillId="0" borderId="0" xfId="3" applyFont="1"/>
    <xf numFmtId="14" fontId="20" fillId="0" borderId="1" xfId="3" applyNumberFormat="1" applyFont="1" applyBorder="1" applyAlignment="1">
      <alignment horizontal="left"/>
    </xf>
    <xf numFmtId="0" fontId="14" fillId="0" borderId="1" xfId="0" applyFont="1" applyBorder="1"/>
    <xf numFmtId="0" fontId="14" fillId="6" borderId="0" xfId="3" applyFont="1" applyFill="1" applyAlignment="1">
      <alignment horizontal="left"/>
    </xf>
    <xf numFmtId="0" fontId="14" fillId="0" borderId="2" xfId="0" applyFont="1" applyBorder="1" applyAlignment="1">
      <alignment horizontal="center" vertical="center"/>
    </xf>
    <xf numFmtId="0" fontId="14" fillId="0" borderId="2" xfId="0" applyFont="1" applyBorder="1" applyAlignment="1">
      <alignment horizontal="center"/>
    </xf>
    <xf numFmtId="0" fontId="20" fillId="0" borderId="1" xfId="0" applyFont="1" applyBorder="1" applyAlignment="1">
      <alignment vertical="center" wrapText="1"/>
    </xf>
    <xf numFmtId="0" fontId="35" fillId="5" borderId="0" xfId="0" applyFont="1" applyFill="1"/>
    <xf numFmtId="0" fontId="20" fillId="0" borderId="0" xfId="0" applyFont="1" applyAlignment="1">
      <alignment vertical="center"/>
    </xf>
    <xf numFmtId="0" fontId="14" fillId="0" borderId="2" xfId="0" applyFont="1" applyBorder="1" applyAlignment="1">
      <alignment vertical="center" wrapText="1"/>
    </xf>
    <xf numFmtId="0" fontId="14" fillId="0" borderId="9" xfId="0" applyFont="1" applyBorder="1" applyAlignment="1">
      <alignment vertical="center" wrapText="1"/>
    </xf>
    <xf numFmtId="0" fontId="27" fillId="7" borderId="0" xfId="4" applyFont="1" applyFill="1"/>
    <xf numFmtId="49" fontId="15" fillId="0" borderId="0" xfId="0" applyNumberFormat="1" applyFont="1" applyAlignment="1">
      <alignment horizontal="left"/>
    </xf>
    <xf numFmtId="0" fontId="38" fillId="0" borderId="0" xfId="16" applyFont="1" applyFill="1" applyBorder="1"/>
    <xf numFmtId="0" fontId="15" fillId="0" borderId="0" xfId="3" applyFont="1" applyAlignment="1">
      <alignment horizontal="left" vertical="top" wrapText="1"/>
    </xf>
    <xf numFmtId="0" fontId="14" fillId="0" borderId="2" xfId="0" applyFont="1" applyBorder="1"/>
    <xf numFmtId="14" fontId="20" fillId="0" borderId="2" xfId="3" applyNumberFormat="1" applyFont="1" applyBorder="1" applyAlignment="1">
      <alignment horizontal="center" wrapText="1"/>
    </xf>
    <xf numFmtId="0" fontId="17" fillId="7" borderId="0" xfId="0" applyFont="1" applyFill="1"/>
    <xf numFmtId="0" fontId="33" fillId="0" borderId="0" xfId="4" applyFont="1" applyAlignment="1">
      <alignment horizontal="right"/>
    </xf>
    <xf numFmtId="0" fontId="0" fillId="7" borderId="0" xfId="0" applyFill="1"/>
    <xf numFmtId="0" fontId="14" fillId="0" borderId="0" xfId="3" applyFont="1" applyAlignment="1">
      <alignment horizontal="left" wrapText="1"/>
    </xf>
    <xf numFmtId="0" fontId="20" fillId="0" borderId="2" xfId="0" applyFont="1" applyBorder="1" applyAlignment="1">
      <alignment horizontal="center" vertical="center" wrapText="1"/>
    </xf>
    <xf numFmtId="0" fontId="14" fillId="0" borderId="0" xfId="0" applyFont="1" applyFill="1"/>
    <xf numFmtId="0" fontId="18" fillId="0" borderId="0" xfId="0" applyFont="1" applyFill="1"/>
    <xf numFmtId="0" fontId="25" fillId="0" borderId="0" xfId="4" applyFont="1" applyFill="1"/>
    <xf numFmtId="0" fontId="0" fillId="0" borderId="0" xfId="0" applyFill="1"/>
    <xf numFmtId="0" fontId="17" fillId="0" borderId="0" xfId="0" applyFont="1" applyFill="1"/>
    <xf numFmtId="0" fontId="0" fillId="2" borderId="0" xfId="0" applyFill="1"/>
    <xf numFmtId="0" fontId="40" fillId="0" borderId="0" xfId="4" applyFont="1"/>
    <xf numFmtId="0" fontId="20" fillId="0" borderId="9" xfId="0" applyFont="1" applyBorder="1" applyAlignment="1">
      <alignment horizontal="center" vertical="center" wrapText="1"/>
    </xf>
    <xf numFmtId="0" fontId="43" fillId="0" borderId="0" xfId="2" applyFont="1">
      <alignment horizontal="left"/>
    </xf>
    <xf numFmtId="0" fontId="20" fillId="0" borderId="2" xfId="0" applyFont="1" applyBorder="1" applyAlignment="1">
      <alignment horizontal="center" vertical="center" wrapText="1"/>
    </xf>
    <xf numFmtId="0" fontId="22" fillId="0" borderId="0" xfId="3" applyFont="1" applyAlignment="1">
      <alignment horizontal="right"/>
    </xf>
    <xf numFmtId="0" fontId="23" fillId="0" borderId="0" xfId="0" applyFont="1" applyFill="1"/>
    <xf numFmtId="0" fontId="36" fillId="0" borderId="0" xfId="0" applyFont="1" applyFill="1" applyAlignment="1">
      <alignment vertical="center"/>
    </xf>
    <xf numFmtId="0" fontId="15" fillId="7" borderId="0" xfId="0" applyFont="1" applyFill="1"/>
    <xf numFmtId="0" fontId="17" fillId="0" borderId="0" xfId="0" applyFont="1" applyFill="1" applyAlignment="1">
      <alignment vertical="center"/>
    </xf>
    <xf numFmtId="0" fontId="39" fillId="0" borderId="0" xfId="0" applyFont="1" applyFill="1" applyAlignment="1">
      <alignment vertical="center"/>
    </xf>
    <xf numFmtId="0" fontId="14" fillId="0" borderId="2" xfId="0" applyFont="1" applyBorder="1" applyAlignment="1">
      <alignment horizontal="left" vertical="center" wrapText="1" indent="1"/>
    </xf>
    <xf numFmtId="0" fontId="14" fillId="6" borderId="6" xfId="0" applyFont="1" applyFill="1" applyBorder="1" applyAlignment="1">
      <alignment horizontal="center" vertical="center" wrapText="1"/>
    </xf>
    <xf numFmtId="0" fontId="14" fillId="6" borderId="2" xfId="0" applyFont="1" applyFill="1" applyBorder="1"/>
    <xf numFmtId="0" fontId="20" fillId="6" borderId="2" xfId="0" applyFont="1" applyFill="1" applyBorder="1"/>
    <xf numFmtId="0" fontId="29" fillId="0" borderId="0" xfId="0" applyFont="1" applyFill="1"/>
    <xf numFmtId="0" fontId="14" fillId="0" borderId="0" xfId="0" applyFont="1"/>
    <xf numFmtId="0" fontId="14" fillId="6" borderId="2" xfId="0" applyFont="1" applyFill="1" applyBorder="1" applyAlignment="1">
      <alignment horizontal="right" vertical="center" wrapText="1"/>
    </xf>
    <xf numFmtId="0" fontId="14" fillId="6" borderId="2" xfId="0" applyFont="1" applyFill="1" applyBorder="1" applyAlignment="1">
      <alignment vertical="center" wrapText="1"/>
    </xf>
    <xf numFmtId="0" fontId="14" fillId="0" borderId="2" xfId="0" applyFont="1" applyBorder="1" applyAlignment="1">
      <alignment horizontal="right" vertical="center" wrapText="1"/>
    </xf>
    <xf numFmtId="0" fontId="41" fillId="0" borderId="0" xfId="0" applyFont="1" applyFill="1"/>
    <xf numFmtId="0" fontId="20" fillId="0" borderId="0" xfId="0" applyFont="1" applyBorder="1"/>
    <xf numFmtId="14" fontId="20" fillId="0" borderId="0" xfId="0" applyNumberFormat="1" applyFont="1" applyBorder="1" applyAlignment="1">
      <alignment horizontal="right" wrapText="1"/>
    </xf>
    <xf numFmtId="3" fontId="14" fillId="0" borderId="2" xfId="0" applyNumberFormat="1" applyFont="1" applyBorder="1"/>
    <xf numFmtId="3" fontId="14" fillId="6" borderId="2" xfId="0" applyNumberFormat="1" applyFont="1" applyFill="1" applyBorder="1"/>
    <xf numFmtId="3" fontId="20" fillId="6" borderId="2" xfId="0" applyNumberFormat="1" applyFont="1" applyFill="1" applyBorder="1"/>
    <xf numFmtId="3" fontId="14" fillId="0" borderId="2" xfId="3" applyNumberFormat="1" applyFont="1" applyBorder="1" applyAlignment="1">
      <alignment horizontal="right"/>
    </xf>
    <xf numFmtId="3" fontId="14" fillId="6" borderId="2" xfId="3" applyNumberFormat="1" applyFont="1" applyFill="1" applyBorder="1" applyAlignment="1">
      <alignment horizontal="right"/>
    </xf>
    <xf numFmtId="3" fontId="20" fillId="6" borderId="2" xfId="3" applyNumberFormat="1" applyFont="1" applyFill="1" applyBorder="1" applyAlignment="1">
      <alignment horizontal="right"/>
    </xf>
    <xf numFmtId="3" fontId="14" fillId="6" borderId="2" xfId="3" applyNumberFormat="1" applyFont="1" applyFill="1" applyBorder="1"/>
    <xf numFmtId="3" fontId="14" fillId="0" borderId="2" xfId="3" applyNumberFormat="1" applyFont="1" applyBorder="1"/>
    <xf numFmtId="3" fontId="14" fillId="0" borderId="2" xfId="0" applyNumberFormat="1" applyFont="1" applyBorder="1" applyAlignment="1">
      <alignment vertical="center" wrapText="1"/>
    </xf>
    <xf numFmtId="3" fontId="14" fillId="6" borderId="2" xfId="0" applyNumberFormat="1" applyFont="1" applyFill="1" applyBorder="1" applyAlignment="1">
      <alignment vertical="center" wrapText="1"/>
    </xf>
    <xf numFmtId="3" fontId="20" fillId="0" borderId="2" xfId="3" applyNumberFormat="1" applyFont="1" applyBorder="1"/>
    <xf numFmtId="0" fontId="14" fillId="0" borderId="2" xfId="0" applyFont="1" applyFill="1" applyBorder="1" applyAlignment="1">
      <alignment vertical="center" wrapText="1"/>
    </xf>
    <xf numFmtId="0" fontId="14" fillId="0" borderId="2" xfId="0" applyFont="1" applyFill="1" applyBorder="1" applyAlignment="1">
      <alignment horizontal="center" vertical="center"/>
    </xf>
    <xf numFmtId="0" fontId="14" fillId="6" borderId="2" xfId="0" applyFont="1" applyFill="1" applyBorder="1" applyAlignment="1">
      <alignment horizontal="center" vertical="center" wrapText="1"/>
    </xf>
    <xf numFmtId="0" fontId="14" fillId="0" borderId="2" xfId="3" applyFont="1" applyBorder="1" applyAlignment="1">
      <alignment horizontal="left"/>
    </xf>
    <xf numFmtId="0" fontId="14" fillId="6" borderId="2" xfId="3" applyFont="1" applyFill="1" applyBorder="1" applyAlignment="1">
      <alignment horizontal="left"/>
    </xf>
    <xf numFmtId="3" fontId="14" fillId="0" borderId="2" xfId="3" quotePrefix="1" applyNumberFormat="1" applyFont="1" applyBorder="1" applyAlignment="1">
      <alignment horizontal="right"/>
    </xf>
    <xf numFmtId="3" fontId="14" fillId="6" borderId="2" xfId="3" quotePrefix="1" applyNumberFormat="1" applyFont="1" applyFill="1" applyBorder="1" applyAlignment="1">
      <alignment horizontal="right"/>
    </xf>
    <xf numFmtId="3" fontId="14" fillId="0" borderId="2" xfId="0" applyNumberFormat="1" applyFont="1" applyBorder="1" applyAlignment="1">
      <alignment horizontal="right" vertical="center" wrapText="1"/>
    </xf>
    <xf numFmtId="10" fontId="14" fillId="0" borderId="2" xfId="0" applyNumberFormat="1" applyFont="1" applyBorder="1" applyAlignment="1">
      <alignment vertical="center" wrapText="1"/>
    </xf>
    <xf numFmtId="10" fontId="14" fillId="0" borderId="2" xfId="0" applyNumberFormat="1" applyFont="1" applyBorder="1" applyAlignment="1">
      <alignment horizontal="right" vertical="center" wrapText="1"/>
    </xf>
    <xf numFmtId="10" fontId="14" fillId="0" borderId="2" xfId="1" applyNumberFormat="1" applyFont="1" applyFill="1" applyBorder="1" applyAlignment="1">
      <alignment horizontal="right" vertical="center" wrapText="1"/>
    </xf>
    <xf numFmtId="0" fontId="22" fillId="0" borderId="2" xfId="0" applyFont="1" applyBorder="1" applyAlignment="1">
      <alignment horizontal="center" vertical="center" wrapText="1"/>
    </xf>
    <xf numFmtId="0" fontId="14" fillId="0" borderId="2" xfId="0" applyFont="1" applyBorder="1" applyAlignment="1">
      <alignment horizontal="justify" vertical="center" wrapText="1"/>
    </xf>
    <xf numFmtId="10" fontId="14" fillId="0" borderId="2" xfId="1" applyNumberFormat="1" applyFont="1" applyBorder="1" applyAlignment="1">
      <alignment horizontal="right" vertical="center" wrapText="1"/>
    </xf>
    <xf numFmtId="9" fontId="14" fillId="0" borderId="2" xfId="1" applyFont="1" applyFill="1" applyBorder="1" applyAlignment="1">
      <alignment horizontal="right" vertical="center" wrapText="1"/>
    </xf>
    <xf numFmtId="9" fontId="14" fillId="0" borderId="2" xfId="0" applyNumberFormat="1" applyFont="1" applyBorder="1" applyAlignment="1">
      <alignment horizontal="right" vertical="center" wrapText="1"/>
    </xf>
    <xf numFmtId="0" fontId="14" fillId="0" borderId="2" xfId="3" applyFont="1" applyBorder="1"/>
    <xf numFmtId="4" fontId="14" fillId="0" borderId="2" xfId="3" applyNumberFormat="1" applyFont="1" applyBorder="1" applyAlignment="1">
      <alignment horizontal="right" wrapText="1"/>
    </xf>
    <xf numFmtId="0" fontId="14" fillId="0" borderId="2" xfId="3" applyFont="1" applyBorder="1" applyAlignment="1">
      <alignment wrapText="1"/>
    </xf>
    <xf numFmtId="0" fontId="14" fillId="6" borderId="2" xfId="0" applyFont="1" applyFill="1" applyBorder="1" applyAlignment="1">
      <alignment horizontal="center" vertical="center"/>
    </xf>
    <xf numFmtId="3" fontId="22" fillId="0" borderId="2" xfId="0" applyNumberFormat="1" applyFont="1" applyBorder="1" applyAlignment="1">
      <alignment vertical="center" wrapText="1"/>
    </xf>
    <xf numFmtId="0" fontId="14" fillId="6" borderId="2" xfId="0" applyFont="1" applyFill="1" applyBorder="1" applyAlignment="1">
      <alignment vertical="center"/>
    </xf>
    <xf numFmtId="0" fontId="43" fillId="0" borderId="0" xfId="3" applyFont="1"/>
    <xf numFmtId="3" fontId="14" fillId="0" borderId="2" xfId="0" applyNumberFormat="1" applyFont="1" applyBorder="1" applyAlignment="1">
      <alignment horizontal="right" vertical="center"/>
    </xf>
    <xf numFmtId="3" fontId="14" fillId="6" borderId="2" xfId="0" applyNumberFormat="1" applyFont="1" applyFill="1" applyBorder="1" applyAlignment="1">
      <alignment horizontal="right" vertical="center"/>
    </xf>
    <xf numFmtId="0" fontId="43" fillId="0" borderId="0" xfId="2" applyFont="1" applyFill="1">
      <alignment horizontal="left"/>
    </xf>
    <xf numFmtId="0" fontId="14" fillId="0" borderId="2" xfId="0" applyFont="1" applyBorder="1" applyAlignment="1">
      <alignment vertical="center" wrapText="1"/>
    </xf>
    <xf numFmtId="0" fontId="14"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14" fillId="0" borderId="2" xfId="0" applyFont="1" applyFill="1" applyBorder="1" applyAlignment="1">
      <alignment horizontal="left" indent="2"/>
    </xf>
    <xf numFmtId="0" fontId="21" fillId="0" borderId="2" xfId="0" applyFont="1" applyBorder="1" applyAlignment="1">
      <alignment vertical="center" wrapText="1"/>
    </xf>
    <xf numFmtId="9" fontId="14" fillId="6" borderId="2" xfId="1" applyFont="1" applyFill="1" applyBorder="1" applyAlignment="1">
      <alignment vertical="center"/>
    </xf>
    <xf numFmtId="3" fontId="14" fillId="0" borderId="2" xfId="3" applyNumberFormat="1" applyFont="1" applyFill="1" applyBorder="1"/>
    <xf numFmtId="0" fontId="42" fillId="0" borderId="0" xfId="4" applyFont="1" applyFill="1"/>
    <xf numFmtId="0" fontId="15" fillId="0" borderId="0" xfId="3" applyFont="1" applyAlignment="1">
      <alignment horizontal="left" vertical="justify" wrapText="1"/>
    </xf>
    <xf numFmtId="0" fontId="14" fillId="0" borderId="2" xfId="0" applyFont="1" applyBorder="1" applyAlignment="1">
      <alignment horizontal="left" indent="1"/>
    </xf>
    <xf numFmtId="3" fontId="14" fillId="0" borderId="2" xfId="0" applyNumberFormat="1" applyFont="1" applyFill="1" applyBorder="1"/>
    <xf numFmtId="3" fontId="14" fillId="0" borderId="2" xfId="3" applyNumberFormat="1" applyFont="1" applyFill="1" applyBorder="1" applyAlignment="1">
      <alignment horizontal="right"/>
    </xf>
    <xf numFmtId="0" fontId="14" fillId="0" borderId="2" xfId="0" applyFont="1" applyBorder="1" applyAlignment="1">
      <alignment horizontal="left" indent="2"/>
    </xf>
    <xf numFmtId="0" fontId="31" fillId="0" borderId="0" xfId="3" applyFont="1" applyFill="1"/>
    <xf numFmtId="0" fontId="15" fillId="2" borderId="0" xfId="3" applyFont="1" applyFill="1" applyAlignment="1">
      <alignment horizontal="left" vertical="justify" wrapText="1"/>
    </xf>
    <xf numFmtId="3" fontId="14" fillId="0" borderId="2" xfId="0" applyNumberFormat="1" applyFont="1" applyFill="1" applyBorder="1" applyAlignment="1">
      <alignment horizontal="right" vertical="center" wrapText="1"/>
    </xf>
    <xf numFmtId="0" fontId="24" fillId="0" borderId="0" xfId="0" applyFont="1" applyFill="1"/>
    <xf numFmtId="0" fontId="14" fillId="0" borderId="9"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6" xfId="0" applyFont="1" applyBorder="1" applyAlignment="1">
      <alignment vertical="center" wrapText="1"/>
    </xf>
    <xf numFmtId="3" fontId="22" fillId="0" borderId="8" xfId="0" applyNumberFormat="1" applyFont="1" applyBorder="1" applyAlignment="1">
      <alignment vertical="center" wrapText="1"/>
    </xf>
    <xf numFmtId="3" fontId="14" fillId="0" borderId="9" xfId="0" applyNumberFormat="1" applyFont="1" applyBorder="1" applyAlignment="1">
      <alignment horizontal="right" vertical="center"/>
    </xf>
    <xf numFmtId="3" fontId="14" fillId="0" borderId="8" xfId="0" applyNumberFormat="1" applyFont="1" applyBorder="1" applyAlignment="1">
      <alignment horizontal="right" vertical="center"/>
    </xf>
    <xf numFmtId="0" fontId="14" fillId="6" borderId="6" xfId="0" applyFont="1" applyFill="1" applyBorder="1" applyAlignment="1">
      <alignment vertical="center" wrapText="1"/>
    </xf>
    <xf numFmtId="3" fontId="14" fillId="6" borderId="8" xfId="0" applyNumberFormat="1" applyFont="1" applyFill="1" applyBorder="1" applyAlignment="1">
      <alignment horizontal="right" vertical="center"/>
    </xf>
    <xf numFmtId="0" fontId="21" fillId="0" borderId="9" xfId="0" applyFont="1" applyBorder="1" applyAlignment="1">
      <alignment vertical="center" wrapText="1"/>
    </xf>
    <xf numFmtId="3" fontId="22" fillId="0" borderId="9" xfId="0" applyNumberFormat="1" applyFont="1" applyBorder="1" applyAlignment="1">
      <alignment vertical="center" wrapText="1"/>
    </xf>
    <xf numFmtId="0" fontId="20" fillId="0" borderId="2" xfId="0" applyFont="1" applyBorder="1" applyAlignment="1">
      <alignment horizontal="center" vertical="center" wrapText="1"/>
    </xf>
    <xf numFmtId="0" fontId="20" fillId="0" borderId="9" xfId="0" applyFont="1" applyBorder="1" applyAlignment="1">
      <alignment horizontal="center" vertical="center" wrapText="1"/>
    </xf>
    <xf numFmtId="0" fontId="15" fillId="0" borderId="0" xfId="0" applyFont="1" applyAlignment="1">
      <alignment horizontal="left" vertical="center" wrapText="1"/>
    </xf>
    <xf numFmtId="49" fontId="18" fillId="0" borderId="0" xfId="0" applyNumberFormat="1" applyFont="1" applyFill="1" applyAlignment="1">
      <alignment horizontal="left"/>
    </xf>
    <xf numFmtId="0" fontId="14" fillId="0" borderId="2" xfId="0" applyFont="1" applyFill="1" applyBorder="1"/>
    <xf numFmtId="0" fontId="19" fillId="0" borderId="0" xfId="0" applyFont="1" applyFill="1"/>
    <xf numFmtId="0" fontId="14" fillId="0" borderId="0" xfId="0" applyFont="1" applyFill="1" applyAlignment="1">
      <alignment wrapText="1"/>
    </xf>
    <xf numFmtId="3" fontId="44" fillId="0" borderId="0" xfId="0" applyNumberFormat="1" applyFont="1" applyBorder="1" applyAlignment="1">
      <alignment vertical="center" wrapText="1"/>
    </xf>
    <xf numFmtId="0" fontId="29" fillId="0" borderId="0" xfId="0" applyFont="1" applyFill="1" applyAlignment="1">
      <alignment horizontal="left" vertical="center" wrapText="1"/>
    </xf>
    <xf numFmtId="0" fontId="15" fillId="0" borderId="0" xfId="0" applyFont="1" applyFill="1" applyAlignment="1">
      <alignment vertical="center"/>
    </xf>
    <xf numFmtId="0" fontId="15" fillId="0" borderId="0" xfId="0" applyFont="1" applyFill="1"/>
    <xf numFmtId="3" fontId="14" fillId="0" borderId="3" xfId="0" applyNumberFormat="1" applyFont="1" applyBorder="1" applyAlignment="1">
      <alignment horizontal="right" vertical="center"/>
    </xf>
    <xf numFmtId="3" fontId="14" fillId="0" borderId="9" xfId="0" applyNumberFormat="1" applyFont="1" applyBorder="1" applyAlignment="1">
      <alignment vertical="center" wrapText="1"/>
    </xf>
    <xf numFmtId="0" fontId="15" fillId="2" borderId="0" xfId="0" applyFont="1" applyFill="1"/>
    <xf numFmtId="0" fontId="18" fillId="2" borderId="0" xfId="0" applyFont="1" applyFill="1"/>
    <xf numFmtId="0" fontId="15" fillId="0" borderId="0" xfId="0" applyFont="1" applyFill="1" applyAlignment="1">
      <alignment horizontal="left" vertical="center" wrapText="1"/>
    </xf>
    <xf numFmtId="9" fontId="14" fillId="0" borderId="2" xfId="0" applyNumberFormat="1" applyFont="1" applyFill="1" applyBorder="1" applyAlignment="1">
      <alignment horizontal="right" vertical="center" wrapText="1"/>
    </xf>
    <xf numFmtId="3" fontId="14" fillId="0" borderId="2" xfId="0" applyNumberFormat="1" applyFont="1" applyFill="1" applyBorder="1" applyAlignment="1">
      <alignment horizontal="right" vertical="center"/>
    </xf>
    <xf numFmtId="0" fontId="15" fillId="0" borderId="0" xfId="0" applyFont="1" applyFill="1" applyAlignment="1">
      <alignment horizontal="left" vertical="center"/>
    </xf>
    <xf numFmtId="0" fontId="29" fillId="0" borderId="0" xfId="0" applyFont="1" applyFill="1" applyAlignment="1">
      <alignment horizontal="left" vertical="center"/>
    </xf>
    <xf numFmtId="0" fontId="42" fillId="2" borderId="0" xfId="4" applyFont="1" applyFill="1" applyAlignment="1">
      <alignment horizontal="center" vertical="center"/>
    </xf>
    <xf numFmtId="0" fontId="15" fillId="0" borderId="0" xfId="0" applyFont="1" applyFill="1" applyAlignment="1">
      <alignment horizontal="left" wrapText="1"/>
    </xf>
    <xf numFmtId="0" fontId="15" fillId="0" borderId="0" xfId="3" applyFont="1" applyAlignment="1">
      <alignment horizontal="left" wrapText="1"/>
    </xf>
    <xf numFmtId="0" fontId="15" fillId="0" borderId="0" xfId="3" applyFont="1" applyFill="1" applyAlignment="1">
      <alignment horizontal="left" wrapText="1"/>
    </xf>
    <xf numFmtId="0" fontId="29" fillId="0" borderId="0" xfId="0" applyFont="1" applyFill="1" applyAlignment="1">
      <alignment horizontal="left" wrapText="1"/>
    </xf>
    <xf numFmtId="0" fontId="15" fillId="0" borderId="0" xfId="3" applyFont="1" applyFill="1" applyAlignment="1">
      <alignment horizontal="left" vertical="justify" wrapText="1"/>
    </xf>
    <xf numFmtId="0" fontId="15" fillId="0" borderId="0" xfId="3" applyFont="1" applyFill="1" applyAlignment="1">
      <alignment horizontal="left" vertical="justify"/>
    </xf>
    <xf numFmtId="0" fontId="15" fillId="0" borderId="0" xfId="3" applyFont="1" applyFill="1" applyAlignment="1">
      <alignment horizontal="left" vertical="top" wrapText="1"/>
    </xf>
    <xf numFmtId="0" fontId="15" fillId="0" borderId="0" xfId="0" applyFont="1" applyFill="1" applyAlignment="1">
      <alignment horizontal="left" vertical="center" wrapText="1"/>
    </xf>
    <xf numFmtId="0" fontId="14" fillId="6" borderId="2" xfId="0" applyFont="1" applyFill="1" applyBorder="1" applyAlignment="1">
      <alignment horizontal="left" vertical="center" wrapText="1"/>
    </xf>
    <xf numFmtId="0" fontId="15" fillId="0" borderId="0" xfId="0" applyFont="1" applyAlignment="1">
      <alignment horizontal="left" vertical="center" wrapText="1"/>
    </xf>
    <xf numFmtId="0" fontId="20" fillId="0" borderId="0" xfId="0" applyFont="1" applyAlignment="1">
      <alignment horizontal="left" wrapText="1"/>
    </xf>
    <xf numFmtId="0" fontId="20" fillId="0" borderId="4" xfId="0" applyFont="1" applyBorder="1" applyAlignment="1">
      <alignment horizontal="left" wrapText="1"/>
    </xf>
    <xf numFmtId="0" fontId="20" fillId="0" borderId="1" xfId="0" applyFont="1" applyBorder="1" applyAlignment="1">
      <alignment horizontal="left" wrapText="1"/>
    </xf>
    <xf numFmtId="0" fontId="20" fillId="0" borderId="5" xfId="0" applyFont="1" applyBorder="1" applyAlignment="1">
      <alignment horizontal="left" wrapText="1"/>
    </xf>
    <xf numFmtId="0" fontId="20" fillId="0" borderId="2" xfId="0" applyFont="1" applyBorder="1" applyAlignment="1">
      <alignment horizontal="center" vertical="center" wrapText="1"/>
    </xf>
    <xf numFmtId="0" fontId="14" fillId="0" borderId="2" xfId="0" applyFont="1" applyFill="1" applyBorder="1" applyAlignment="1">
      <alignment horizontal="left" vertical="center" wrapText="1"/>
    </xf>
    <xf numFmtId="0" fontId="14" fillId="6" borderId="2" xfId="0" applyFont="1" applyFill="1" applyBorder="1" applyAlignment="1">
      <alignment horizontal="center"/>
    </xf>
    <xf numFmtId="0" fontId="14" fillId="6" borderId="2" xfId="0" applyFont="1" applyFill="1" applyBorder="1" applyAlignment="1">
      <alignment horizontal="center" vertical="center"/>
    </xf>
    <xf numFmtId="3" fontId="22" fillId="0" borderId="10" xfId="0" applyNumberFormat="1" applyFont="1" applyBorder="1" applyAlignment="1">
      <alignment vertical="center" wrapText="1"/>
    </xf>
    <xf numFmtId="3" fontId="22" fillId="0" borderId="0" xfId="0" applyNumberFormat="1" applyFont="1" applyBorder="1" applyAlignment="1">
      <alignment vertical="center" wrapText="1"/>
    </xf>
    <xf numFmtId="3" fontId="22" fillId="0" borderId="4" xfId="0" applyNumberFormat="1" applyFont="1" applyBorder="1" applyAlignment="1">
      <alignment vertical="center" wrapText="1"/>
    </xf>
    <xf numFmtId="3" fontId="14" fillId="6" borderId="2" xfId="0" applyNumberFormat="1" applyFont="1" applyFill="1" applyBorder="1" applyAlignment="1">
      <alignment vertical="center" wrapText="1"/>
    </xf>
    <xf numFmtId="0" fontId="20" fillId="0" borderId="2" xfId="0" applyFont="1" applyBorder="1" applyAlignment="1">
      <alignment vertical="center" wrapText="1"/>
    </xf>
    <xf numFmtId="0" fontId="20" fillId="0" borderId="3" xfId="0" applyFont="1" applyBorder="1" applyAlignment="1">
      <alignment horizontal="left"/>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2" xfId="0" applyFont="1" applyBorder="1" applyAlignment="1">
      <alignment horizontal="left" vertical="center" wrapText="1"/>
    </xf>
    <xf numFmtId="0" fontId="20" fillId="0" borderId="9" xfId="0" applyFont="1" applyBorder="1" applyAlignment="1">
      <alignment horizontal="left" vertical="center" wrapText="1"/>
    </xf>
    <xf numFmtId="0" fontId="14" fillId="0" borderId="0" xfId="0" applyFont="1" applyBorder="1" applyAlignment="1">
      <alignment vertical="center" wrapText="1"/>
    </xf>
    <xf numFmtId="0" fontId="20" fillId="0" borderId="3" xfId="0" applyFont="1" applyBorder="1" applyAlignment="1">
      <alignment horizontal="left" vertical="center" wrapText="1"/>
    </xf>
  </cellXfs>
  <cellStyles count="23">
    <cellStyle name="=C:\WINNT35\SYSTEM32\COMMAND.COM" xfId="5" xr:uid="{82CBB6B4-8594-4171-A1AA-B8C48E33D8F5}"/>
    <cellStyle name="1 Otsikko" xfId="17" xr:uid="{E6A58B2F-C483-41F5-979E-EFE2FB1FC3B8}"/>
    <cellStyle name="2 otsikko" xfId="13" xr:uid="{A0BBB04A-D89E-439D-B46F-D89BB5B42BB6}"/>
    <cellStyle name="Heading 1 2" xfId="10" xr:uid="{F98A9279-4FBA-4F64-A46B-335633777EC3}"/>
    <cellStyle name="Heading 2 2" xfId="9" xr:uid="{CD69CE38-710F-4D4F-9262-BD6353A52600}"/>
    <cellStyle name="HeadingTable" xfId="11" xr:uid="{95D1801A-5E07-4FD7-8A7F-8AB2A4E5E82F}"/>
    <cellStyle name="Hyperlinkki" xfId="16" builtinId="8"/>
    <cellStyle name="Normaali" xfId="0" builtinId="0"/>
    <cellStyle name="Normaali 2" xfId="12" xr:uid="{EA6FD018-60A2-403C-A3C8-88B9A763F5AA}"/>
    <cellStyle name="Normaali 22" xfId="3" xr:uid="{FEC84B38-3CF4-4A48-935D-99B41B28C020}"/>
    <cellStyle name="Normal 2" xfId="7" xr:uid="{7281D5CD-C0E9-4AEF-AD75-1CCED95CD781}"/>
    <cellStyle name="Normal 2 2" xfId="8" xr:uid="{D220905E-998A-4877-A443-3D972113F3F8}"/>
    <cellStyle name="Normal 2 2 2" xfId="15" xr:uid="{79F2439D-8D17-47B2-8D71-E9C589738C85}"/>
    <cellStyle name="Normal 2 5 2 2" xfId="19" xr:uid="{420B744C-8A02-4EFE-8C10-60F202F45C29}"/>
    <cellStyle name="Normal 2_~0149226 2" xfId="14" xr:uid="{1CAEC2A0-48C8-4162-B268-9A9A527BFD61}"/>
    <cellStyle name="Normal 4" xfId="20" xr:uid="{B7CDBBB0-311B-4047-8413-A2DA460CD60C}"/>
    <cellStyle name="Normal 9" xfId="18" xr:uid="{5734DFD0-AE33-4F48-9773-6F0CC78EE93E}"/>
    <cellStyle name="optionalExposure" xfId="6" xr:uid="{44198B53-8F57-40BD-9CF2-C2E902848F5A}"/>
    <cellStyle name="Percent 2" xfId="21" xr:uid="{DF6ADC2C-A9EA-401F-965B-79A58C9AA14C}"/>
    <cellStyle name="Pilkku 2" xfId="22" xr:uid="{A62FB1BE-90EE-4FA4-989B-B169083D280D}"/>
    <cellStyle name="Prosenttia" xfId="1" builtinId="5"/>
    <cellStyle name="VV_otsikko1" xfId="2" xr:uid="{6DA8B581-2F89-4716-89C3-EDE2FE0C3BA1}"/>
    <cellStyle name="vv-otsikko2" xfId="4" xr:uid="{C62D4F4F-4EDB-4C28-AF7B-01DBA71D1FC9}"/>
  </cellStyles>
  <dxfs count="0"/>
  <tableStyles count="0" defaultTableStyle="TableStyleMedium2" defaultPivotStyle="PivotStyleLight16"/>
  <colors>
    <mruColors>
      <color rgb="FFFFFFCC"/>
      <color rgb="FFD8EEFE"/>
      <color rgb="FF080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sv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5.sv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133349</xdr:colOff>
      <xdr:row>0</xdr:row>
      <xdr:rowOff>158750</xdr:rowOff>
    </xdr:from>
    <xdr:to>
      <xdr:col>0</xdr:col>
      <xdr:colOff>586208</xdr:colOff>
      <xdr:row>3</xdr:row>
      <xdr:rowOff>25400</xdr:rowOff>
    </xdr:to>
    <xdr:pic>
      <xdr:nvPicPr>
        <xdr:cNvPr id="2" name="Picture 5">
          <a:extLst>
            <a:ext uri="{FF2B5EF4-FFF2-40B4-BE49-F238E27FC236}">
              <a16:creationId xmlns:a16="http://schemas.microsoft.com/office/drawing/2014/main" id="{C4B4B740-5763-421F-AFDA-52EC9A1F8A2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9513"/>
        <a:stretch/>
      </xdr:blipFill>
      <xdr:spPr bwMode="auto">
        <a:xfrm>
          <a:off x="133349" y="158750"/>
          <a:ext cx="452859" cy="419100"/>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147526</xdr:colOff>
      <xdr:row>0</xdr:row>
      <xdr:rowOff>83384</xdr:rowOff>
    </xdr:from>
    <xdr:to>
      <xdr:col>0</xdr:col>
      <xdr:colOff>506301</xdr:colOff>
      <xdr:row>1</xdr:row>
      <xdr:rowOff>85828</xdr:rowOff>
    </xdr:to>
    <xdr:pic>
      <xdr:nvPicPr>
        <xdr:cNvPr id="2" name="Picture 5">
          <a:extLst>
            <a:ext uri="{FF2B5EF4-FFF2-40B4-BE49-F238E27FC236}">
              <a16:creationId xmlns:a16="http://schemas.microsoft.com/office/drawing/2014/main" id="{4AA9B422-CF25-709F-43AD-51C4B06CA93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r="69513"/>
        <a:stretch/>
      </xdr:blipFill>
      <xdr:spPr bwMode="auto">
        <a:xfrm>
          <a:off x="147526" y="83384"/>
          <a:ext cx="352425" cy="32321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30</xdr:row>
      <xdr:rowOff>325754</xdr:rowOff>
    </xdr:from>
    <xdr:to>
      <xdr:col>2</xdr:col>
      <xdr:colOff>754695</xdr:colOff>
      <xdr:row>39</xdr:row>
      <xdr:rowOff>165100</xdr:rowOff>
    </xdr:to>
    <xdr:pic>
      <xdr:nvPicPr>
        <xdr:cNvPr id="3" name="Kuva 2">
          <a:extLst>
            <a:ext uri="{FF2B5EF4-FFF2-40B4-BE49-F238E27FC236}">
              <a16:creationId xmlns:a16="http://schemas.microsoft.com/office/drawing/2014/main" id="{FD9B6EC5-E7F3-45A0-B497-84EAF113191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19050" y="6701154"/>
          <a:ext cx="6247445" cy="307784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39982</xdr:colOff>
      <xdr:row>21</xdr:row>
      <xdr:rowOff>127519</xdr:rowOff>
    </xdr:from>
    <xdr:to>
      <xdr:col>3</xdr:col>
      <xdr:colOff>70085</xdr:colOff>
      <xdr:row>38</xdr:row>
      <xdr:rowOff>120883</xdr:rowOff>
    </xdr:to>
    <xdr:pic>
      <xdr:nvPicPr>
        <xdr:cNvPr id="2" name="Kuva 1">
          <a:extLst>
            <a:ext uri="{FF2B5EF4-FFF2-40B4-BE49-F238E27FC236}">
              <a16:creationId xmlns:a16="http://schemas.microsoft.com/office/drawing/2014/main" id="{5C2A3ED0-B6CE-5E01-B2B6-DA32AE90D6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rcRect/>
        <a:stretch/>
      </xdr:blipFill>
      <xdr:spPr>
        <a:xfrm>
          <a:off x="313032" y="6121919"/>
          <a:ext cx="5560953" cy="3695414"/>
        </a:xfrm>
        <a:prstGeom prst="rect">
          <a:avLst/>
        </a:prstGeom>
      </xdr:spPr>
    </xdr:pic>
    <xdr:clientData/>
  </xdr:twoCellAnchor>
</xdr:wsDr>
</file>

<file path=xl/theme/theme1.xml><?xml version="1.0" encoding="utf-8"?>
<a:theme xmlns:a="http://schemas.openxmlformats.org/drawingml/2006/main" name="OP Theme">
  <a:themeElements>
    <a:clrScheme name="OP 2020 colors">
      <a:dk1>
        <a:srgbClr val="545454"/>
      </a:dk1>
      <a:lt1>
        <a:srgbClr val="FFFFFF"/>
      </a:lt1>
      <a:dk2>
        <a:srgbClr val="323232"/>
      </a:dk2>
      <a:lt2>
        <a:srgbClr val="DCDCDC"/>
      </a:lt2>
      <a:accent1>
        <a:srgbClr val="E45700"/>
      </a:accent1>
      <a:accent2>
        <a:srgbClr val="969696"/>
      </a:accent2>
      <a:accent3>
        <a:srgbClr val="BEBEBE"/>
      </a:accent3>
      <a:accent4>
        <a:srgbClr val="6E6E6E"/>
      </a:accent4>
      <a:accent5>
        <a:srgbClr val="D70000"/>
      </a:accent5>
      <a:accent6>
        <a:srgbClr val="FFC437"/>
      </a:accent6>
      <a:hlink>
        <a:srgbClr val="545454"/>
      </a:hlink>
      <a:folHlink>
        <a:srgbClr val="545454"/>
      </a:folHlink>
    </a:clrScheme>
    <a:fontScheme name="OP">
      <a:majorFont>
        <a:latin typeface="OP Chevin Pro Light"/>
        <a:ea typeface=""/>
        <a:cs typeface=""/>
      </a:majorFont>
      <a:minorFont>
        <a:latin typeface="OP Chevin Pro 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19050">
          <a:solidFill>
            <a:schemeClr val="tx2"/>
          </a:solidFill>
        </a:ln>
        <a:effectLst/>
      </a:spPr>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defPPr algn="ctr">
          <a:defRPr dirty="0" smtClean="0">
            <a:solidFill>
              <a:schemeClr val="tx1"/>
            </a:solidFill>
          </a:defRPr>
        </a:defPPr>
      </a:lstStyle>
      <a:style>
        <a:lnRef idx="3">
          <a:schemeClr val="lt1"/>
        </a:lnRef>
        <a:fillRef idx="1">
          <a:schemeClr val="accent1"/>
        </a:fillRef>
        <a:effectRef idx="1">
          <a:schemeClr val="accent1"/>
        </a:effectRef>
        <a:fontRef idx="minor">
          <a:schemeClr val="lt1"/>
        </a:fontRef>
      </a:style>
    </a:spDef>
    <a:lnDef>
      <a:spPr>
        <a:ln w="12700"/>
      </a:spPr>
      <a:bodyPr/>
      <a:lstStyle/>
      <a:style>
        <a:lnRef idx="1">
          <a:schemeClr val="accent1"/>
        </a:lnRef>
        <a:fillRef idx="0">
          <a:schemeClr val="accent1"/>
        </a:fillRef>
        <a:effectRef idx="0">
          <a:schemeClr val="accent1"/>
        </a:effectRef>
        <a:fontRef idx="minor">
          <a:schemeClr val="tx1"/>
        </a:fontRef>
      </a:style>
    </a:lnDef>
  </a:objectDefaults>
  <a:extraClrSchemeLst/>
  <a:custClrLst>
    <a:custClr name="Tumman harmaa">
      <a:srgbClr val="323232"/>
    </a:custClr>
    <a:custClr name="Musta">
      <a:srgbClr val="141414"/>
    </a:custClr>
    <a:custClr name="Tumma oranssi">
      <a:srgbClr val="CC4E00"/>
    </a:custClr>
    <a:custClr name="Logo-oranssi">
      <a:srgbClr val="FF6A10"/>
    </a:custClr>
    <a:custClr name="Vaalea oranssi">
      <a:srgbClr val="F15C00"/>
    </a:custClr>
    <a:custClr name="Keltainen">
      <a:srgbClr val="FFC437"/>
    </a:custClr>
    <a:custClr name="Vihreä">
      <a:srgbClr val="006E4B"/>
    </a:custClr>
    <a:custClr name="Sininen">
      <a:srgbClr val="45B2FF"/>
    </a:custClr>
    <a:custClr name="Pinkki">
      <a:srgbClr val="FF32D2"/>
    </a:custClr>
    <a:custClr name="Lila">
      <a:srgbClr val="6500A2"/>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
      <a:srgbClr val="FFFFFF"/>
    </a:custClr>
  </a:custClrLst>
  <a:extLst>
    <a:ext uri="{05A4C25C-085E-4340-85A3-A5531E510DB2}">
      <thm15:themeFamily xmlns:thm15="http://schemas.microsoft.com/office/thememl/2012/main" name="OP Theme" id="{17E1BF65-8ECC-4E23-B51A-107F76BD50B0}" vid="{701C7A68-5AFA-4FF7-BADD-6AA3350E820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C724A4-23AF-427F-8325-0326E818AE4E}">
  <sheetPr codeName="Taul1">
    <tabColor theme="4"/>
  </sheetPr>
  <dimension ref="A1:I39"/>
  <sheetViews>
    <sheetView showGridLines="0" tabSelected="1" zoomScaleNormal="100" workbookViewId="0">
      <selection activeCell="J1" sqref="J1"/>
    </sheetView>
  </sheetViews>
  <sheetFormatPr defaultColWidth="8.58203125" defaultRowHeight="14.5"/>
  <cols>
    <col min="1" max="16384" width="8.58203125" style="66"/>
  </cols>
  <sheetData>
    <row r="1" spans="1:9">
      <c r="A1" s="72"/>
      <c r="B1" s="72"/>
      <c r="C1" s="74"/>
      <c r="D1" s="74"/>
      <c r="E1" s="74"/>
      <c r="F1" s="74"/>
      <c r="G1" s="74"/>
      <c r="H1" s="74"/>
      <c r="I1" s="74"/>
    </row>
    <row r="2" spans="1:9">
      <c r="A2" s="94"/>
      <c r="B2" s="72"/>
      <c r="C2" s="74"/>
      <c r="D2" s="74"/>
      <c r="E2" s="74"/>
      <c r="F2" s="74"/>
      <c r="G2" s="74"/>
      <c r="H2" s="74"/>
      <c r="I2" s="74"/>
    </row>
    <row r="3" spans="1:9">
      <c r="A3" s="74"/>
      <c r="B3" s="74"/>
      <c r="C3" s="74"/>
      <c r="D3" s="74"/>
      <c r="E3" s="74"/>
      <c r="F3" s="74"/>
      <c r="G3" s="74"/>
      <c r="H3" s="74"/>
      <c r="I3" s="74"/>
    </row>
    <row r="4" spans="1:9">
      <c r="A4" s="74"/>
      <c r="B4" s="74"/>
      <c r="C4" s="74"/>
      <c r="D4" s="74"/>
      <c r="E4" s="74"/>
      <c r="F4" s="74"/>
      <c r="G4" s="74"/>
      <c r="H4" s="74"/>
      <c r="I4" s="74"/>
    </row>
    <row r="5" spans="1:9">
      <c r="A5" s="74"/>
      <c r="B5" s="74"/>
      <c r="C5" s="74"/>
      <c r="D5" s="74"/>
      <c r="E5" s="74"/>
      <c r="F5" s="74"/>
      <c r="G5" s="74"/>
      <c r="H5" s="74"/>
      <c r="I5" s="74"/>
    </row>
    <row r="6" spans="1:9">
      <c r="A6" s="74"/>
      <c r="B6" s="74"/>
      <c r="C6" s="74"/>
      <c r="D6" s="74"/>
      <c r="E6" s="74"/>
      <c r="F6" s="74"/>
      <c r="G6" s="74"/>
      <c r="H6" s="74"/>
      <c r="I6" s="74"/>
    </row>
    <row r="7" spans="1:9">
      <c r="A7" s="74"/>
      <c r="B7" s="74"/>
      <c r="C7" s="74"/>
      <c r="D7" s="74"/>
      <c r="E7" s="74"/>
      <c r="F7" s="74"/>
      <c r="G7" s="74"/>
      <c r="H7" s="74"/>
      <c r="I7" s="74"/>
    </row>
    <row r="8" spans="1:9">
      <c r="A8" s="74"/>
      <c r="B8" s="74"/>
      <c r="C8" s="74"/>
      <c r="D8" s="74"/>
      <c r="E8" s="74"/>
      <c r="F8" s="74"/>
      <c r="G8" s="74"/>
      <c r="H8" s="74"/>
      <c r="I8" s="74"/>
    </row>
    <row r="9" spans="1:9">
      <c r="A9" s="74"/>
      <c r="B9" s="74"/>
      <c r="C9" s="74"/>
      <c r="D9" s="74"/>
      <c r="E9" s="74"/>
      <c r="F9" s="74"/>
      <c r="G9" s="74"/>
      <c r="H9" s="74"/>
      <c r="I9" s="74"/>
    </row>
    <row r="10" spans="1:9">
      <c r="A10" s="74"/>
      <c r="B10" s="74"/>
      <c r="C10" s="74"/>
      <c r="D10" s="74"/>
      <c r="E10" s="74"/>
      <c r="F10" s="74"/>
      <c r="G10" s="74"/>
      <c r="H10" s="74"/>
      <c r="I10" s="74"/>
    </row>
    <row r="11" spans="1:9">
      <c r="A11" s="74"/>
      <c r="B11" s="74"/>
      <c r="C11" s="74"/>
      <c r="D11" s="74"/>
      <c r="E11" s="74"/>
      <c r="F11" s="74"/>
      <c r="G11" s="74"/>
      <c r="H11" s="74"/>
      <c r="I11" s="74"/>
    </row>
    <row r="12" spans="1:9">
      <c r="A12" s="74"/>
      <c r="B12" s="74"/>
      <c r="C12" s="74"/>
      <c r="D12" s="74"/>
      <c r="E12" s="74"/>
      <c r="F12" s="74"/>
      <c r="G12" s="74"/>
      <c r="H12" s="74"/>
      <c r="I12" s="74"/>
    </row>
    <row r="13" spans="1:9">
      <c r="A13" s="74"/>
      <c r="B13" s="74"/>
      <c r="C13" s="74"/>
      <c r="D13" s="74"/>
      <c r="E13" s="74"/>
      <c r="F13" s="74"/>
      <c r="G13" s="74"/>
      <c r="H13" s="74"/>
      <c r="I13" s="74"/>
    </row>
    <row r="14" spans="1:9">
      <c r="A14" s="74"/>
      <c r="B14" s="74"/>
      <c r="C14" s="74"/>
      <c r="D14" s="74"/>
      <c r="E14" s="74"/>
      <c r="F14" s="74"/>
      <c r="G14" s="74"/>
      <c r="H14" s="74"/>
      <c r="I14" s="74"/>
    </row>
    <row r="15" spans="1:9">
      <c r="A15" s="74"/>
      <c r="B15" s="74"/>
      <c r="C15" s="74"/>
      <c r="D15" s="74"/>
      <c r="E15" s="74"/>
      <c r="F15" s="74"/>
      <c r="G15" s="74"/>
      <c r="H15" s="74"/>
      <c r="I15" s="74"/>
    </row>
    <row r="16" spans="1:9">
      <c r="A16" s="72"/>
      <c r="B16" s="74"/>
      <c r="C16" s="74"/>
      <c r="D16" s="74"/>
      <c r="E16" s="74"/>
      <c r="F16" s="74"/>
      <c r="G16" s="74"/>
      <c r="H16" s="74"/>
      <c r="I16" s="74"/>
    </row>
    <row r="17" spans="1:9" ht="23.5">
      <c r="A17" s="181" t="s">
        <v>275</v>
      </c>
      <c r="B17" s="181"/>
      <c r="C17" s="181"/>
      <c r="D17" s="181"/>
      <c r="E17" s="181"/>
      <c r="F17" s="181"/>
      <c r="G17" s="181"/>
      <c r="H17" s="181"/>
      <c r="I17" s="181"/>
    </row>
    <row r="18" spans="1:9" ht="23.5">
      <c r="A18" s="141"/>
      <c r="B18" s="74"/>
      <c r="C18" s="74"/>
      <c r="D18" s="74"/>
      <c r="E18" s="74"/>
      <c r="F18" s="74"/>
      <c r="G18" s="74"/>
      <c r="H18" s="74"/>
      <c r="I18" s="74"/>
    </row>
    <row r="19" spans="1:9">
      <c r="A19" s="74"/>
      <c r="B19" s="74"/>
      <c r="C19" s="74"/>
      <c r="D19" s="74"/>
      <c r="E19" s="74"/>
      <c r="F19" s="74"/>
      <c r="G19" s="74"/>
      <c r="H19" s="74"/>
      <c r="I19" s="74"/>
    </row>
    <row r="20" spans="1:9">
      <c r="A20" s="74"/>
      <c r="B20" s="74"/>
      <c r="C20" s="74"/>
      <c r="D20" s="74"/>
      <c r="E20" s="74"/>
      <c r="F20" s="74"/>
      <c r="G20" s="74"/>
      <c r="H20" s="74"/>
      <c r="I20" s="74"/>
    </row>
    <row r="21" spans="1:9">
      <c r="A21" s="74"/>
      <c r="B21" s="74"/>
      <c r="C21" s="74"/>
      <c r="D21" s="74"/>
      <c r="E21" s="74"/>
      <c r="F21" s="74"/>
      <c r="G21" s="74"/>
      <c r="H21" s="74"/>
      <c r="I21" s="74"/>
    </row>
    <row r="22" spans="1:9">
      <c r="A22" s="74"/>
      <c r="B22" s="74"/>
      <c r="C22" s="74"/>
      <c r="D22" s="74"/>
      <c r="E22" s="74"/>
      <c r="F22" s="74"/>
      <c r="G22" s="74"/>
      <c r="H22" s="74"/>
      <c r="I22" s="74"/>
    </row>
    <row r="23" spans="1:9">
      <c r="A23" s="74"/>
      <c r="B23" s="74"/>
      <c r="C23" s="74"/>
      <c r="D23" s="74"/>
      <c r="E23" s="74"/>
      <c r="F23" s="74"/>
      <c r="G23" s="74"/>
      <c r="H23" s="74"/>
      <c r="I23" s="74"/>
    </row>
    <row r="24" spans="1:9">
      <c r="A24" s="74"/>
      <c r="B24" s="74"/>
      <c r="C24" s="74"/>
      <c r="D24" s="74"/>
      <c r="E24" s="74"/>
      <c r="F24" s="74"/>
      <c r="G24" s="74"/>
      <c r="H24" s="74"/>
      <c r="I24" s="74"/>
    </row>
    <row r="25" spans="1:9">
      <c r="A25" s="74"/>
      <c r="B25" s="74"/>
      <c r="C25" s="74"/>
      <c r="D25" s="74"/>
      <c r="E25" s="74"/>
      <c r="F25" s="74"/>
      <c r="G25" s="74"/>
      <c r="H25" s="74"/>
      <c r="I25" s="74"/>
    </row>
    <row r="26" spans="1:9">
      <c r="A26" s="74"/>
      <c r="B26" s="74"/>
      <c r="C26" s="74"/>
      <c r="D26" s="74"/>
      <c r="E26" s="74"/>
      <c r="F26" s="74"/>
      <c r="G26" s="74"/>
      <c r="H26" s="74"/>
      <c r="I26" s="74"/>
    </row>
    <row r="27" spans="1:9">
      <c r="A27" s="74"/>
      <c r="B27" s="74"/>
      <c r="C27" s="74"/>
      <c r="D27" s="74"/>
      <c r="E27" s="74"/>
      <c r="F27" s="74"/>
      <c r="G27" s="74"/>
      <c r="H27" s="74"/>
      <c r="I27" s="74"/>
    </row>
    <row r="28" spans="1:9">
      <c r="A28" s="74"/>
      <c r="B28" s="74"/>
      <c r="C28" s="74"/>
      <c r="D28" s="74"/>
      <c r="E28" s="74"/>
      <c r="F28" s="74"/>
      <c r="G28" s="74"/>
      <c r="H28" s="74"/>
      <c r="I28" s="74"/>
    </row>
    <row r="29" spans="1:9">
      <c r="A29" s="74"/>
      <c r="B29" s="74"/>
      <c r="C29" s="74"/>
      <c r="D29" s="74"/>
      <c r="E29" s="74"/>
      <c r="F29" s="74"/>
      <c r="G29" s="74"/>
      <c r="H29" s="74"/>
      <c r="I29" s="74"/>
    </row>
    <row r="30" spans="1:9">
      <c r="A30" s="74"/>
      <c r="B30" s="74"/>
      <c r="C30" s="74"/>
      <c r="D30" s="74"/>
      <c r="E30" s="74"/>
      <c r="F30" s="74"/>
      <c r="G30" s="74"/>
      <c r="H30" s="74"/>
      <c r="I30" s="74"/>
    </row>
    <row r="31" spans="1:9">
      <c r="A31" s="74"/>
      <c r="B31" s="74"/>
      <c r="C31" s="74"/>
      <c r="D31" s="74"/>
      <c r="E31" s="74"/>
      <c r="F31" s="74"/>
      <c r="G31" s="74"/>
      <c r="H31" s="74"/>
      <c r="I31" s="74"/>
    </row>
    <row r="32" spans="1:9">
      <c r="A32" s="74"/>
      <c r="B32" s="74"/>
      <c r="C32" s="74"/>
      <c r="D32" s="74"/>
      <c r="E32" s="74"/>
      <c r="F32" s="74"/>
      <c r="G32" s="74"/>
      <c r="H32" s="74"/>
      <c r="I32" s="74"/>
    </row>
    <row r="33" spans="1:9">
      <c r="A33" s="74"/>
      <c r="B33" s="74"/>
      <c r="C33" s="74"/>
      <c r="D33" s="74"/>
      <c r="E33" s="74"/>
      <c r="F33" s="74"/>
      <c r="G33" s="74"/>
      <c r="H33" s="74"/>
      <c r="I33" s="74"/>
    </row>
    <row r="34" spans="1:9">
      <c r="A34" s="74"/>
      <c r="B34" s="74"/>
      <c r="C34" s="74"/>
      <c r="D34" s="74"/>
      <c r="E34" s="74"/>
      <c r="F34" s="74"/>
      <c r="G34" s="74"/>
      <c r="H34" s="74"/>
      <c r="I34" s="74"/>
    </row>
    <row r="35" spans="1:9">
      <c r="A35" s="74"/>
      <c r="B35" s="74"/>
      <c r="C35" s="74"/>
      <c r="D35" s="74"/>
      <c r="E35" s="74"/>
      <c r="F35" s="74"/>
      <c r="G35" s="74"/>
      <c r="H35" s="74"/>
      <c r="I35" s="74"/>
    </row>
    <row r="36" spans="1:9">
      <c r="A36" s="74"/>
      <c r="B36" s="74"/>
      <c r="C36" s="74"/>
      <c r="D36" s="74"/>
      <c r="E36" s="74"/>
      <c r="F36" s="74"/>
      <c r="G36" s="74"/>
      <c r="H36" s="74"/>
      <c r="I36" s="74"/>
    </row>
    <row r="37" spans="1:9">
      <c r="A37" s="74"/>
      <c r="B37" s="74"/>
      <c r="C37" s="74"/>
      <c r="D37" s="74"/>
      <c r="E37" s="74"/>
      <c r="F37" s="74"/>
      <c r="G37" s="74"/>
      <c r="H37" s="74"/>
      <c r="I37" s="74"/>
    </row>
    <row r="38" spans="1:9">
      <c r="A38" s="74"/>
      <c r="B38" s="74"/>
      <c r="C38" s="74"/>
      <c r="D38" s="74"/>
      <c r="E38" s="74"/>
      <c r="F38" s="74"/>
      <c r="G38" s="74"/>
      <c r="H38" s="74"/>
      <c r="I38" s="74"/>
    </row>
    <row r="39" spans="1:9">
      <c r="A39" s="74"/>
      <c r="B39" s="74"/>
      <c r="C39" s="74"/>
      <c r="D39" s="74"/>
      <c r="E39" s="74"/>
      <c r="F39" s="74"/>
      <c r="G39" s="74"/>
      <c r="H39" s="74"/>
      <c r="I39" s="74"/>
    </row>
  </sheetData>
  <mergeCells count="1">
    <mergeCell ref="A17:I17"/>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6A26B0-881F-4D55-AB83-E317667D06D3}">
  <sheetPr codeName="Taul2">
    <tabColor theme="4"/>
    <pageSetUpPr fitToPage="1"/>
  </sheetPr>
  <dimension ref="A1:J15"/>
  <sheetViews>
    <sheetView showGridLines="0" zoomScale="99" zoomScaleNormal="99" workbookViewId="0">
      <selection activeCell="C1" sqref="C1"/>
    </sheetView>
  </sheetViews>
  <sheetFormatPr defaultColWidth="8.58203125" defaultRowHeight="14.5"/>
  <cols>
    <col min="1" max="1" width="10.83203125" style="21" customWidth="1"/>
    <col min="2" max="2" width="79.5" style="5" customWidth="1"/>
    <col min="3" max="4" width="8.58203125" style="10"/>
    <col min="5" max="16384" width="8.58203125" style="5"/>
  </cols>
  <sheetData>
    <row r="1" spans="1:10" ht="26">
      <c r="A1" s="71"/>
      <c r="B1" s="17" t="s">
        <v>275</v>
      </c>
      <c r="D1" s="58"/>
      <c r="E1" s="58"/>
      <c r="F1" s="58"/>
      <c r="G1" s="10"/>
      <c r="H1" s="10"/>
      <c r="I1" s="10"/>
      <c r="J1" s="10"/>
    </row>
    <row r="2" spans="1:10">
      <c r="A2" s="18"/>
      <c r="B2" s="7"/>
      <c r="E2" s="10"/>
      <c r="F2" s="10"/>
      <c r="G2" s="10"/>
      <c r="H2" s="10"/>
      <c r="I2" s="10"/>
      <c r="J2" s="10"/>
    </row>
    <row r="3" spans="1:10" ht="21">
      <c r="A3" s="18"/>
      <c r="B3" s="19" t="s">
        <v>0</v>
      </c>
      <c r="E3" s="10"/>
      <c r="F3" s="10"/>
      <c r="G3" s="10"/>
      <c r="H3" s="10"/>
      <c r="I3" s="10"/>
      <c r="J3" s="10"/>
    </row>
    <row r="4" spans="1:10">
      <c r="A4" s="18"/>
      <c r="B4" s="7"/>
      <c r="E4" s="10"/>
      <c r="F4" s="10"/>
      <c r="G4" s="10"/>
      <c r="H4" s="10"/>
      <c r="I4" s="10"/>
      <c r="J4" s="10"/>
    </row>
    <row r="5" spans="1:10" ht="21">
      <c r="A5" s="75">
        <v>1</v>
      </c>
      <c r="B5" s="75" t="s">
        <v>242</v>
      </c>
      <c r="D5" s="58"/>
      <c r="E5" s="58"/>
      <c r="F5" s="58"/>
      <c r="G5" s="10"/>
      <c r="H5" s="10"/>
      <c r="I5" s="10"/>
      <c r="J5" s="10"/>
    </row>
    <row r="6" spans="1:10" ht="10" customHeight="1">
      <c r="A6" s="18"/>
      <c r="B6" s="16"/>
      <c r="D6" s="58"/>
      <c r="E6" s="58"/>
      <c r="F6" s="58"/>
      <c r="G6" s="10"/>
      <c r="H6" s="10"/>
      <c r="I6" s="10"/>
      <c r="J6" s="10"/>
    </row>
    <row r="7" spans="1:10" ht="17.25" customHeight="1">
      <c r="A7" s="59" t="s">
        <v>1</v>
      </c>
      <c r="B7" s="60" t="s">
        <v>2</v>
      </c>
      <c r="C7" s="64"/>
      <c r="D7" s="64"/>
      <c r="E7" s="64"/>
      <c r="F7" s="64"/>
      <c r="G7" s="64"/>
      <c r="H7" s="64"/>
      <c r="I7" s="64"/>
      <c r="J7" s="10"/>
    </row>
    <row r="8" spans="1:10" ht="17.25" customHeight="1">
      <c r="A8" s="59" t="s">
        <v>3</v>
      </c>
      <c r="B8" s="60" t="s">
        <v>266</v>
      </c>
      <c r="C8" s="64"/>
      <c r="D8" s="64"/>
      <c r="E8" s="64"/>
      <c r="F8" s="64"/>
      <c r="G8" s="64"/>
      <c r="H8" s="64"/>
      <c r="I8" s="64"/>
      <c r="J8" s="10"/>
    </row>
    <row r="9" spans="1:10" ht="17.25" customHeight="1">
      <c r="A9" s="59" t="s">
        <v>4</v>
      </c>
      <c r="B9" s="60" t="s">
        <v>5</v>
      </c>
      <c r="C9" s="82"/>
      <c r="D9" s="82"/>
      <c r="E9" s="82"/>
      <c r="F9" s="82"/>
      <c r="G9" s="82"/>
      <c r="H9" s="82"/>
      <c r="I9" s="64"/>
      <c r="J9" s="10"/>
    </row>
    <row r="10" spans="1:10" ht="17.25" customHeight="1">
      <c r="A10" s="59" t="s">
        <v>6</v>
      </c>
      <c r="B10" s="60" t="s">
        <v>7</v>
      </c>
      <c r="C10" s="82"/>
      <c r="D10" s="82"/>
      <c r="E10" s="82"/>
      <c r="F10" s="82"/>
      <c r="G10" s="82"/>
      <c r="H10" s="82"/>
      <c r="I10" s="64"/>
      <c r="J10" s="10"/>
    </row>
    <row r="11" spans="1:10" ht="17.25" customHeight="1">
      <c r="A11" s="59" t="s">
        <v>8</v>
      </c>
      <c r="B11" s="60" t="s">
        <v>9</v>
      </c>
      <c r="C11" s="82"/>
      <c r="D11" s="82"/>
      <c r="E11" s="82"/>
      <c r="F11" s="82"/>
      <c r="G11" s="82"/>
      <c r="H11" s="82"/>
      <c r="I11" s="64"/>
      <c r="J11" s="10"/>
    </row>
    <row r="12" spans="1:10" ht="17.25" customHeight="1">
      <c r="A12" s="59" t="s">
        <v>243</v>
      </c>
      <c r="B12" s="60" t="s">
        <v>241</v>
      </c>
      <c r="C12" s="82"/>
      <c r="D12" s="82"/>
      <c r="E12" s="82"/>
      <c r="F12" s="82"/>
      <c r="G12" s="82"/>
      <c r="H12" s="82"/>
      <c r="I12" s="64"/>
      <c r="J12" s="10"/>
    </row>
    <row r="13" spans="1:10" s="22" customFormat="1" ht="17.25" customHeight="1">
      <c r="A13" s="59" t="s">
        <v>244</v>
      </c>
      <c r="B13" s="60" t="s">
        <v>10</v>
      </c>
      <c r="C13" s="10"/>
      <c r="D13" s="10"/>
      <c r="E13" s="21"/>
      <c r="F13" s="5"/>
      <c r="G13" s="5"/>
    </row>
    <row r="14" spans="1:10" ht="17.25" customHeight="1">
      <c r="A14" s="59" t="s">
        <v>267</v>
      </c>
      <c r="B14" s="60" t="s">
        <v>11</v>
      </c>
      <c r="E14" s="20"/>
      <c r="F14" s="11"/>
    </row>
    <row r="15" spans="1:10">
      <c r="A15" s="164"/>
      <c r="B15" s="70"/>
    </row>
  </sheetData>
  <phoneticPr fontId="12" type="noConversion"/>
  <hyperlinks>
    <hyperlink ref="B7" location="'Table 1.1'!A1" display="Own funds" xr:uid="{54F211F5-20F0-465E-BB9A-D49908E27CE9}"/>
    <hyperlink ref="B9" location="'Table 1.3'!A1" display="Capital Ratios" xr:uid="{A6AEDFAD-4A61-4CCE-9801-53FA2B560152}"/>
    <hyperlink ref="B10" location="'Table 1.4'!A1" display="Key Metrics template (EU KM1)" xr:uid="{C7FC5A65-F49C-4024-9A1B-F6D1F2162FF1}"/>
    <hyperlink ref="B11" location="'Table 1.5'!A1" display="Financial conglomerates information on own funds and capital adequacy ratio (EU INS2)" xr:uid="{AA0638E2-DA28-49CD-8CE1-6AA46F7E08EE}"/>
    <hyperlink ref="B13" location="'Table 1.7 &amp; 1.8'!A1" display="Quantitative information of LCR (EU LIQ1)" xr:uid="{C0D2482A-7F5C-4684-95B1-0077FDB660AF}"/>
    <hyperlink ref="B14" location="'Table 1.7 &amp; 1.8'!A1" display="Qualitative information on LCR (EU LIQB)" xr:uid="{1A7BE801-6AD8-4B9A-AD90-7407B6AC6EFD}"/>
    <hyperlink ref="B8" location="'Table 1.2'!A1" display="Risk Exposure Amount" xr:uid="{5283F57E-24CE-4361-9066-0BD9F599F177}"/>
    <hyperlink ref="B12" location="'Table 1.6'!A1" display="Overview of total risk exposure amounts (EU OV1) " xr:uid="{101F14E4-38FE-490B-8143-6DF293EE8506}"/>
  </hyperlinks>
  <pageMargins left="0.70866141732283472" right="0.70866141732283472" top="0.74803149606299213" bottom="0.74803149606299213" header="0.31496062992125984" footer="0.31496062992125984"/>
  <pageSetup paperSize="9" scale="8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E0AE6B-C0BD-414E-B7EE-EF0853D7DC31}">
  <sheetPr codeName="Sheet5">
    <pageSetUpPr fitToPage="1"/>
  </sheetPr>
  <dimension ref="A1:C36"/>
  <sheetViews>
    <sheetView showGridLines="0" zoomScaleNormal="100" workbookViewId="0">
      <selection activeCell="D1" sqref="D1"/>
    </sheetView>
  </sheetViews>
  <sheetFormatPr defaultColWidth="8.58203125" defaultRowHeight="14.5"/>
  <cols>
    <col min="1" max="1" width="60.5" style="5" customWidth="1"/>
    <col min="2" max="3" width="11.83203125" style="5" customWidth="1"/>
    <col min="4" max="16384" width="8.58203125" style="5"/>
  </cols>
  <sheetData>
    <row r="1" spans="1:3" s="26" customFormat="1" ht="20.5" customHeight="1">
      <c r="A1" s="75" t="s">
        <v>246</v>
      </c>
      <c r="B1" s="25"/>
      <c r="C1" s="25"/>
    </row>
    <row r="2" spans="1:3" s="26" customFormat="1" ht="12.75" customHeight="1">
      <c r="A2" s="25"/>
      <c r="B2" s="25"/>
      <c r="C2" s="25"/>
    </row>
    <row r="3" spans="1:3" s="26" customFormat="1" ht="78" customHeight="1">
      <c r="A3" s="183" t="s">
        <v>273</v>
      </c>
      <c r="B3" s="183"/>
      <c r="C3" s="183"/>
    </row>
    <row r="4" spans="1:3" s="26" customFormat="1" ht="12" customHeight="1">
      <c r="A4" s="27"/>
      <c r="B4" s="27"/>
      <c r="C4" s="27"/>
    </row>
    <row r="5" spans="1:3" s="26" customFormat="1" ht="60.65" customHeight="1">
      <c r="A5" s="184" t="s">
        <v>274</v>
      </c>
      <c r="B5" s="184"/>
      <c r="C5" s="184"/>
    </row>
    <row r="6" spans="1:3" s="26" customFormat="1" ht="12">
      <c r="A6" s="67"/>
      <c r="B6" s="67"/>
      <c r="C6" s="67"/>
    </row>
    <row r="7" spans="1:3" s="26" customFormat="1" ht="12">
      <c r="A7" s="27"/>
      <c r="B7" s="27"/>
      <c r="C7" s="27"/>
    </row>
    <row r="8" spans="1:3" ht="21">
      <c r="A8" s="75" t="s">
        <v>12</v>
      </c>
      <c r="B8" s="7"/>
      <c r="C8" s="7"/>
    </row>
    <row r="9" spans="1:3" ht="18.5">
      <c r="A9" s="3"/>
      <c r="B9" s="7"/>
      <c r="C9" s="7"/>
    </row>
    <row r="10" spans="1:3">
      <c r="A10" s="28"/>
      <c r="B10" s="29"/>
      <c r="C10" s="29"/>
    </row>
    <row r="11" spans="1:3">
      <c r="A11" s="95" t="s">
        <v>13</v>
      </c>
      <c r="B11" s="96" t="s">
        <v>276</v>
      </c>
      <c r="C11" s="96" t="s">
        <v>237</v>
      </c>
    </row>
    <row r="12" spans="1:3">
      <c r="A12" s="62" t="s">
        <v>14</v>
      </c>
      <c r="B12" s="100">
        <v>16542.902520404699</v>
      </c>
      <c r="C12" s="100">
        <v>16262.387321046068</v>
      </c>
    </row>
    <row r="13" spans="1:3">
      <c r="A13" s="62" t="s">
        <v>15</v>
      </c>
      <c r="B13" s="100">
        <v>-1397.93779427859</v>
      </c>
      <c r="C13" s="100">
        <v>-1296.8645987459774</v>
      </c>
    </row>
    <row r="14" spans="1:3">
      <c r="A14" s="62" t="s">
        <v>16</v>
      </c>
      <c r="B14" s="100">
        <v>216.26241081000001</v>
      </c>
      <c r="C14" s="97">
        <v>211.86037380000002</v>
      </c>
    </row>
    <row r="15" spans="1:3">
      <c r="A15" s="87" t="s">
        <v>17</v>
      </c>
      <c r="B15" s="101">
        <f>SUM(B12:B14)</f>
        <v>15361.22713693611</v>
      </c>
      <c r="C15" s="98">
        <v>15177.383096100091</v>
      </c>
    </row>
    <row r="16" spans="1:3">
      <c r="A16" s="62" t="s">
        <v>18</v>
      </c>
      <c r="B16" s="100">
        <v>-315.47119900000001</v>
      </c>
      <c r="C16" s="97">
        <v>-314.39059084000002</v>
      </c>
    </row>
    <row r="17" spans="1:3">
      <c r="A17" s="62" t="s">
        <v>19</v>
      </c>
      <c r="B17" s="100">
        <v>-228.51544017000001</v>
      </c>
      <c r="C17" s="97">
        <v>-216.35781533000005</v>
      </c>
    </row>
    <row r="18" spans="1:3">
      <c r="A18" s="62" t="s">
        <v>20</v>
      </c>
      <c r="B18" s="100">
        <v>-5.0667600000000004</v>
      </c>
      <c r="C18" s="97">
        <v>-197.52248115</v>
      </c>
    </row>
    <row r="19" spans="1:3">
      <c r="A19" s="165" t="s">
        <v>280</v>
      </c>
      <c r="B19" s="100">
        <v>-246.25885774</v>
      </c>
      <c r="C19" s="97">
        <v>-147.67283394</v>
      </c>
    </row>
    <row r="20" spans="1:3">
      <c r="A20" s="62" t="s">
        <v>22</v>
      </c>
      <c r="B20" s="100">
        <v>-207.43022456867001</v>
      </c>
      <c r="C20" s="97">
        <v>-190.38416364320699</v>
      </c>
    </row>
    <row r="21" spans="1:3">
      <c r="A21" s="87" t="s">
        <v>23</v>
      </c>
      <c r="B21" s="101">
        <f>SUM(B15:B20)</f>
        <v>14358.48465545744</v>
      </c>
      <c r="C21" s="98">
        <v>14111.055211196886</v>
      </c>
    </row>
    <row r="22" spans="1:3">
      <c r="A22" s="62"/>
      <c r="B22" s="100"/>
      <c r="C22" s="97" t="s">
        <v>24</v>
      </c>
    </row>
    <row r="23" spans="1:3" hidden="1">
      <c r="A23" s="62" t="s">
        <v>25</v>
      </c>
      <c r="B23" s="100"/>
      <c r="C23" s="97"/>
    </row>
    <row r="24" spans="1:3" hidden="1">
      <c r="A24" s="87" t="s">
        <v>26</v>
      </c>
      <c r="B24" s="101"/>
      <c r="C24" s="97"/>
    </row>
    <row r="25" spans="1:3">
      <c r="A25" s="87" t="s">
        <v>27</v>
      </c>
      <c r="B25" s="101">
        <f>B21</f>
        <v>14358.48465545744</v>
      </c>
      <c r="C25" s="98">
        <v>14111.055211196886</v>
      </c>
    </row>
    <row r="26" spans="1:3">
      <c r="A26" s="62"/>
      <c r="B26" s="100"/>
      <c r="C26" s="97" t="s">
        <v>24</v>
      </c>
    </row>
    <row r="27" spans="1:3">
      <c r="A27" s="62" t="s">
        <v>28</v>
      </c>
      <c r="B27" s="100">
        <f>1289.31402216-1.43</f>
        <v>1287.8840221599999</v>
      </c>
      <c r="C27" s="97">
        <v>1307.8840221600001</v>
      </c>
    </row>
    <row r="28" spans="1:3">
      <c r="A28" s="62" t="s">
        <v>29</v>
      </c>
      <c r="B28" s="100">
        <v>47.947062979189496</v>
      </c>
      <c r="C28" s="97">
        <v>56.540881708652797</v>
      </c>
    </row>
    <row r="29" spans="1:3">
      <c r="A29" s="62" t="s">
        <v>226</v>
      </c>
      <c r="B29" s="100">
        <v>122.146492537071</v>
      </c>
      <c r="C29" s="97">
        <v>119.584524637071</v>
      </c>
    </row>
    <row r="30" spans="1:3">
      <c r="A30" s="87" t="s">
        <v>30</v>
      </c>
      <c r="B30" s="101">
        <f>SUM(B27:B29)</f>
        <v>1457.9775776762604</v>
      </c>
      <c r="C30" s="98">
        <v>1484.0094285057237</v>
      </c>
    </row>
    <row r="31" spans="1:3">
      <c r="A31" s="88" t="s">
        <v>31</v>
      </c>
      <c r="B31" s="102">
        <f>B30+B25</f>
        <v>15816.4622331337</v>
      </c>
      <c r="C31" s="99">
        <v>15595.06463970261</v>
      </c>
    </row>
    <row r="32" spans="1:3">
      <c r="A32" s="6"/>
      <c r="B32" s="6"/>
      <c r="C32" s="6"/>
    </row>
    <row r="33" spans="1:3" ht="43" customHeight="1">
      <c r="A33" s="182" t="s">
        <v>281</v>
      </c>
      <c r="B33" s="185"/>
      <c r="C33" s="185"/>
    </row>
    <row r="34" spans="1:3">
      <c r="A34" s="166"/>
      <c r="B34" s="166"/>
      <c r="C34" s="166"/>
    </row>
    <row r="35" spans="1:3" ht="24" customHeight="1">
      <c r="A35" s="182" t="s">
        <v>32</v>
      </c>
      <c r="B35" s="182"/>
      <c r="C35" s="182"/>
    </row>
    <row r="36" spans="1:3">
      <c r="A36" s="70"/>
      <c r="B36" s="70"/>
      <c r="C36" s="70"/>
    </row>
  </sheetData>
  <mergeCells count="4">
    <mergeCell ref="A35:C35"/>
    <mergeCell ref="A3:C3"/>
    <mergeCell ref="A5:C5"/>
    <mergeCell ref="A33:C33"/>
  </mergeCells>
  <pageMargins left="0.7" right="0.7" top="0.75" bottom="0.75" header="0.3" footer="0.3"/>
  <pageSetup paperSize="9" scale="93"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E8A98-0C42-4B0B-91F0-E60F912497C3}">
  <sheetPr>
    <pageSetUpPr fitToPage="1"/>
  </sheetPr>
  <dimension ref="A1:C43"/>
  <sheetViews>
    <sheetView showGridLines="0" zoomScaleNormal="100" workbookViewId="0">
      <selection activeCell="D2" sqref="D2"/>
    </sheetView>
  </sheetViews>
  <sheetFormatPr defaultColWidth="8.58203125" defaultRowHeight="14.5"/>
  <cols>
    <col min="1" max="1" width="60.5" style="5" customWidth="1"/>
    <col min="2" max="3" width="11.83203125" style="5" customWidth="1"/>
    <col min="4" max="16384" width="8.58203125" style="5"/>
  </cols>
  <sheetData>
    <row r="1" spans="1:3" ht="21">
      <c r="A1" s="75" t="s">
        <v>248</v>
      </c>
      <c r="B1" s="7"/>
      <c r="C1" s="7"/>
    </row>
    <row r="2" spans="1:3" ht="18.5">
      <c r="A2" s="3"/>
      <c r="B2" s="7"/>
      <c r="C2" s="7"/>
    </row>
    <row r="3" spans="1:3" ht="53.5" customHeight="1">
      <c r="A3" s="187" t="s">
        <v>292</v>
      </c>
      <c r="B3" s="187"/>
      <c r="C3" s="187"/>
    </row>
    <row r="4" spans="1:3" ht="14.5" customHeight="1">
      <c r="A4" s="28"/>
      <c r="B4" s="29"/>
      <c r="C4" s="29"/>
    </row>
    <row r="5" spans="1:3">
      <c r="A5" s="95" t="s">
        <v>13</v>
      </c>
      <c r="B5" s="96" t="s">
        <v>276</v>
      </c>
      <c r="C5" s="96" t="s">
        <v>237</v>
      </c>
    </row>
    <row r="6" spans="1:3">
      <c r="A6" s="87" t="s">
        <v>249</v>
      </c>
      <c r="B6" s="101">
        <v>64743.273783167111</v>
      </c>
      <c r="C6" s="101">
        <v>65996.803693008187</v>
      </c>
    </row>
    <row r="7" spans="1:3">
      <c r="A7" s="143" t="s">
        <v>265</v>
      </c>
      <c r="B7" s="100">
        <v>64743.273783167111</v>
      </c>
      <c r="C7" s="100">
        <v>65996.803693008187</v>
      </c>
    </row>
    <row r="8" spans="1:3">
      <c r="A8" s="137" t="s">
        <v>250</v>
      </c>
      <c r="B8" s="144">
        <v>508.20603572839627</v>
      </c>
      <c r="C8" s="144">
        <v>508.58576560856562</v>
      </c>
    </row>
    <row r="9" spans="1:3">
      <c r="A9" s="137" t="s">
        <v>251</v>
      </c>
      <c r="B9" s="144">
        <v>552.81578648716868</v>
      </c>
      <c r="C9" s="144">
        <v>603.46677345559976</v>
      </c>
    </row>
    <row r="10" spans="1:3">
      <c r="A10" s="137" t="s">
        <v>252</v>
      </c>
      <c r="B10" s="144">
        <v>26222.023293980514</v>
      </c>
      <c r="C10" s="144">
        <v>27590.521429977012</v>
      </c>
    </row>
    <row r="11" spans="1:3">
      <c r="A11" s="137" t="s">
        <v>253</v>
      </c>
      <c r="B11" s="144">
        <v>9783.0288817440578</v>
      </c>
      <c r="C11" s="144">
        <v>10173.663843161268</v>
      </c>
    </row>
    <row r="12" spans="1:3">
      <c r="A12" s="137" t="s">
        <v>254</v>
      </c>
      <c r="B12" s="144">
        <v>19514.6927933277</v>
      </c>
      <c r="C12" s="144">
        <v>18987.988373299773</v>
      </c>
    </row>
    <row r="13" spans="1:3">
      <c r="A13" s="137" t="s">
        <v>255</v>
      </c>
      <c r="B13" s="144">
        <v>2308.7421053298722</v>
      </c>
      <c r="C13" s="144">
        <v>2308.9487225492508</v>
      </c>
    </row>
    <row r="14" spans="1:3">
      <c r="A14" s="137" t="s">
        <v>256</v>
      </c>
      <c r="B14" s="144">
        <v>1658.3809073678515</v>
      </c>
      <c r="C14" s="144">
        <v>1696.6390913332605</v>
      </c>
    </row>
    <row r="15" spans="1:3">
      <c r="A15" s="137" t="s">
        <v>166</v>
      </c>
      <c r="B15" s="144">
        <v>671.29477670600011</v>
      </c>
      <c r="C15" s="144">
        <v>608.44101377799996</v>
      </c>
    </row>
    <row r="16" spans="1:3" hidden="1">
      <c r="A16" s="137" t="s">
        <v>257</v>
      </c>
      <c r="B16" s="144"/>
      <c r="C16" s="144"/>
    </row>
    <row r="17" spans="1:3">
      <c r="A17" s="137" t="s">
        <v>258</v>
      </c>
      <c r="B17" s="144">
        <v>176.95911218750001</v>
      </c>
      <c r="C17" s="144">
        <v>201.47857181250001</v>
      </c>
    </row>
    <row r="18" spans="1:3" ht="14.5" customHeight="1">
      <c r="A18" s="146" t="s">
        <v>259</v>
      </c>
      <c r="B18" s="97">
        <v>2432.3944731199995</v>
      </c>
      <c r="C18" s="97">
        <v>2409.9002925499999</v>
      </c>
    </row>
    <row r="19" spans="1:3" ht="14.5" customHeight="1">
      <c r="A19" s="137" t="s">
        <v>167</v>
      </c>
      <c r="B19" s="144">
        <v>914.73561718804547</v>
      </c>
      <c r="C19" s="144">
        <v>907.16981548296735</v>
      </c>
    </row>
    <row r="20" spans="1:3">
      <c r="A20" s="87" t="s">
        <v>260</v>
      </c>
      <c r="B20" s="98">
        <v>0.66174488056359226</v>
      </c>
      <c r="C20" s="98">
        <v>0.58393813600093791</v>
      </c>
    </row>
    <row r="21" spans="1:3">
      <c r="A21" s="87" t="s">
        <v>261</v>
      </c>
      <c r="B21" s="98">
        <v>42.945811407000008</v>
      </c>
      <c r="C21" s="98">
        <v>50.021947234000002</v>
      </c>
    </row>
    <row r="22" spans="1:3">
      <c r="A22" s="87" t="s">
        <v>262</v>
      </c>
      <c r="B22" s="98">
        <v>1103.3625417275</v>
      </c>
      <c r="C22" s="98">
        <v>1006.4514716800001</v>
      </c>
    </row>
    <row r="23" spans="1:3">
      <c r="A23" s="87" t="s">
        <v>263</v>
      </c>
      <c r="B23" s="98">
        <v>4935.8975937300002</v>
      </c>
      <c r="C23" s="98">
        <v>4155.9965919437491</v>
      </c>
    </row>
    <row r="24" spans="1:3">
      <c r="A24" s="87" t="s">
        <v>264</v>
      </c>
      <c r="B24" s="98">
        <v>201.71588594468039</v>
      </c>
      <c r="C24" s="98">
        <v>216.66557919049771</v>
      </c>
    </row>
    <row r="25" spans="1:3">
      <c r="A25" s="87" t="s">
        <v>268</v>
      </c>
      <c r="B25" s="98">
        <v>2084.0000000500013</v>
      </c>
      <c r="C25" s="98">
        <v>2084.0000000199998</v>
      </c>
    </row>
    <row r="26" spans="1:3">
      <c r="A26" s="88" t="s">
        <v>92</v>
      </c>
      <c r="B26" s="99">
        <f>B6+B20+B21+B22+B23+B24+B25</f>
        <v>73111.857360906855</v>
      </c>
      <c r="C26" s="99">
        <v>73510.523221212439</v>
      </c>
    </row>
    <row r="27" spans="1:3" ht="10" customHeight="1">
      <c r="A27" s="70"/>
      <c r="B27" s="70"/>
      <c r="C27" s="70"/>
    </row>
    <row r="28" spans="1:3">
      <c r="A28" s="167" t="s">
        <v>285</v>
      </c>
      <c r="B28" s="70"/>
      <c r="C28" s="70"/>
    </row>
    <row r="29" spans="1:3">
      <c r="A29" s="69"/>
      <c r="B29" s="70"/>
      <c r="C29" s="70"/>
    </row>
    <row r="30" spans="1:3" ht="27" customHeight="1">
      <c r="A30" s="186" t="s">
        <v>291</v>
      </c>
      <c r="B30" s="186"/>
      <c r="C30" s="186"/>
    </row>
    <row r="31" spans="1:3" ht="56.15" customHeight="1">
      <c r="A31" s="148"/>
      <c r="B31" s="148"/>
      <c r="C31" s="148"/>
    </row>
    <row r="32" spans="1:3" ht="56.15" customHeight="1">
      <c r="A32" s="148"/>
      <c r="B32" s="148"/>
      <c r="C32" s="148"/>
    </row>
    <row r="33" spans="1:3" ht="56.15" customHeight="1">
      <c r="A33" s="148"/>
      <c r="B33" s="148"/>
      <c r="C33" s="148"/>
    </row>
    <row r="34" spans="1:3">
      <c r="A34" s="148"/>
      <c r="B34" s="148"/>
      <c r="C34" s="148"/>
    </row>
    <row r="35" spans="1:3">
      <c r="A35" s="142"/>
      <c r="B35" s="142"/>
      <c r="C35" s="142"/>
    </row>
    <row r="36" spans="1:3">
      <c r="A36" s="142"/>
      <c r="B36" s="142"/>
      <c r="C36" s="142"/>
    </row>
    <row r="37" spans="1:3">
      <c r="A37" s="142"/>
      <c r="B37" s="142"/>
      <c r="C37" s="142"/>
    </row>
    <row r="38" spans="1:3">
      <c r="A38" s="142"/>
      <c r="B38" s="142"/>
      <c r="C38" s="142"/>
    </row>
    <row r="39" spans="1:3">
      <c r="A39" s="142"/>
      <c r="B39" s="142"/>
      <c r="C39" s="142"/>
    </row>
    <row r="40" spans="1:3">
      <c r="A40" s="142"/>
      <c r="B40" s="142"/>
      <c r="C40" s="142"/>
    </row>
    <row r="41" spans="1:3">
      <c r="A41" s="142"/>
      <c r="B41" s="142"/>
      <c r="C41" s="142"/>
    </row>
    <row r="42" spans="1:3" ht="40" customHeight="1">
      <c r="A42" s="186" t="s">
        <v>293</v>
      </c>
      <c r="B42" s="186"/>
      <c r="C42" s="186"/>
    </row>
    <row r="43" spans="1:3">
      <c r="A43" s="70"/>
      <c r="B43" s="70"/>
      <c r="C43" s="70"/>
    </row>
  </sheetData>
  <mergeCells count="3">
    <mergeCell ref="A30:C30"/>
    <mergeCell ref="A42:C42"/>
    <mergeCell ref="A3:C3"/>
  </mergeCells>
  <pageMargins left="0.7" right="0.7" top="0.75" bottom="0.75" header="0.3" footer="0.3"/>
  <pageSetup paperSize="9" scale="94" fitToHeight="0" orientation="portrait" r:id="rId1"/>
  <rowBreaks count="1" manualBreakCount="1">
    <brk id="30" max="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67D9F8-7F04-40BF-8D12-4A3A01E1F092}">
  <sheetPr codeName="Sheet7">
    <pageSetUpPr fitToPage="1"/>
  </sheetPr>
  <dimension ref="A1:D42"/>
  <sheetViews>
    <sheetView showGridLines="0" zoomScaleNormal="100" workbookViewId="0">
      <selection activeCell="E2" sqref="E2"/>
    </sheetView>
  </sheetViews>
  <sheetFormatPr defaultColWidth="8.58203125" defaultRowHeight="14.5"/>
  <cols>
    <col min="1" max="1" width="3.58203125" style="5" customWidth="1"/>
    <col min="2" max="2" width="62" style="5" customWidth="1"/>
    <col min="3" max="3" width="10.58203125" style="5" customWidth="1"/>
    <col min="4" max="4" width="10.33203125" style="5" customWidth="1"/>
    <col min="5" max="16384" width="8.58203125" style="5"/>
  </cols>
  <sheetData>
    <row r="1" spans="1:4" ht="18.5">
      <c r="A1" s="77" t="s">
        <v>74</v>
      </c>
      <c r="B1" s="30"/>
      <c r="C1" s="30"/>
      <c r="D1" s="30"/>
    </row>
    <row r="2" spans="1:4" ht="18.5">
      <c r="A2" s="3"/>
      <c r="B2" s="30"/>
      <c r="C2" s="30"/>
      <c r="D2" s="30"/>
    </row>
    <row r="3" spans="1:4">
      <c r="A3" s="35"/>
      <c r="B3" s="35"/>
      <c r="C3" s="35"/>
      <c r="D3" s="35"/>
    </row>
    <row r="4" spans="1:4">
      <c r="A4" s="36" t="s">
        <v>75</v>
      </c>
      <c r="B4" s="37"/>
      <c r="C4" s="38" t="s">
        <v>276</v>
      </c>
      <c r="D4" s="38" t="s">
        <v>237</v>
      </c>
    </row>
    <row r="5" spans="1:4">
      <c r="A5" s="111" t="s">
        <v>76</v>
      </c>
      <c r="B5" s="124"/>
      <c r="C5" s="125">
        <v>19.639064269122123</v>
      </c>
      <c r="D5" s="125">
        <v>19.195969999999999</v>
      </c>
    </row>
    <row r="6" spans="1:4">
      <c r="A6" s="111" t="s">
        <v>77</v>
      </c>
      <c r="B6" s="124"/>
      <c r="C6" s="125">
        <v>19.639064269122123</v>
      </c>
      <c r="D6" s="125">
        <v>19.195969999999999</v>
      </c>
    </row>
    <row r="7" spans="1:4">
      <c r="A7" s="111" t="s">
        <v>78</v>
      </c>
      <c r="B7" s="124"/>
      <c r="C7" s="125">
        <v>21.63323816964164</v>
      </c>
      <c r="D7" s="125">
        <v>21.214700000000001</v>
      </c>
    </row>
    <row r="8" spans="1:4">
      <c r="A8" s="27"/>
      <c r="B8" s="12"/>
      <c r="C8" s="79"/>
      <c r="D8" s="39"/>
    </row>
    <row r="9" spans="1:4">
      <c r="A9" s="36" t="s">
        <v>79</v>
      </c>
      <c r="B9" s="40"/>
      <c r="C9" s="38" t="str">
        <f>C4</f>
        <v>31 March 2024</v>
      </c>
      <c r="D9" s="38" t="s">
        <v>237</v>
      </c>
    </row>
    <row r="10" spans="1:4">
      <c r="A10" s="111" t="s">
        <v>76</v>
      </c>
      <c r="B10" s="124"/>
      <c r="C10" s="125">
        <v>19.639064269122123</v>
      </c>
      <c r="D10" s="125">
        <v>19.195969999999999</v>
      </c>
    </row>
    <row r="11" spans="1:4">
      <c r="A11" s="111" t="s">
        <v>77</v>
      </c>
      <c r="B11" s="124"/>
      <c r="C11" s="125">
        <v>19.639064269122123</v>
      </c>
      <c r="D11" s="125">
        <v>19.195969999999999</v>
      </c>
    </row>
    <row r="12" spans="1:4">
      <c r="A12" s="111" t="s">
        <v>78</v>
      </c>
      <c r="B12" s="124"/>
      <c r="C12" s="125">
        <v>21.567657749843924</v>
      </c>
      <c r="D12" s="125">
        <v>21.137799999999999</v>
      </c>
    </row>
    <row r="13" spans="1:4">
      <c r="A13" s="27"/>
      <c r="B13" s="12"/>
      <c r="C13" s="12"/>
      <c r="D13" s="12"/>
    </row>
    <row r="14" spans="1:4" ht="31" customHeight="1">
      <c r="A14" s="188" t="s">
        <v>282</v>
      </c>
      <c r="B14" s="188"/>
      <c r="C14" s="188"/>
      <c r="D14" s="188"/>
    </row>
    <row r="15" spans="1:4">
      <c r="A15" s="41"/>
      <c r="B15" s="41"/>
      <c r="C15" s="41"/>
      <c r="D15" s="41"/>
    </row>
    <row r="16" spans="1:4">
      <c r="A16" s="36" t="s">
        <v>80</v>
      </c>
      <c r="B16" s="42"/>
      <c r="C16" s="38" t="str">
        <f>+C4</f>
        <v>31 March 2024</v>
      </c>
      <c r="D16" s="38" t="str">
        <f>D9</f>
        <v>31 Dec 2023</v>
      </c>
    </row>
    <row r="17" spans="1:4">
      <c r="A17" s="111" t="s">
        <v>81</v>
      </c>
      <c r="B17" s="124"/>
      <c r="C17" s="100">
        <f>'Table 1.1'!B31</f>
        <v>15816.4622331337</v>
      </c>
      <c r="D17" s="100">
        <f>'Table 1.1'!C31</f>
        <v>15595.06463970261</v>
      </c>
    </row>
    <row r="18" spans="1:4">
      <c r="A18" s="111" t="s">
        <v>82</v>
      </c>
      <c r="B18" s="124"/>
      <c r="C18" s="113">
        <v>10501.007877874599</v>
      </c>
      <c r="D18" s="113">
        <v>10557.6847110422</v>
      </c>
    </row>
    <row r="19" spans="1:4">
      <c r="A19" s="111" t="s">
        <v>83</v>
      </c>
      <c r="B19" s="126"/>
      <c r="C19" s="113">
        <f>C17-C18</f>
        <v>5315.4543552591003</v>
      </c>
      <c r="D19" s="113">
        <f>D17-D18</f>
        <v>5037.3799286604099</v>
      </c>
    </row>
    <row r="20" spans="1:4">
      <c r="A20" s="12"/>
      <c r="B20" s="13"/>
      <c r="C20" s="13"/>
      <c r="D20" s="14"/>
    </row>
    <row r="21" spans="1:4" ht="157.5" customHeight="1">
      <c r="A21" s="188" t="s">
        <v>283</v>
      </c>
      <c r="B21" s="188"/>
      <c r="C21" s="188"/>
      <c r="D21" s="188"/>
    </row>
    <row r="22" spans="1:4" ht="59.5" customHeight="1">
      <c r="A22" s="61"/>
      <c r="B22" s="61"/>
      <c r="C22" s="61"/>
      <c r="D22" s="61"/>
    </row>
    <row r="23" spans="1:4">
      <c r="A23" s="43"/>
      <c r="B23" s="43"/>
      <c r="C23" s="43"/>
      <c r="D23" s="43"/>
    </row>
    <row r="24" spans="1:4">
      <c r="A24" s="43"/>
      <c r="B24" s="43"/>
      <c r="C24" s="43"/>
      <c r="D24" s="43"/>
    </row>
    <row r="25" spans="1:4">
      <c r="A25" s="43"/>
      <c r="B25" s="43"/>
      <c r="C25" s="43"/>
      <c r="D25" s="43"/>
    </row>
    <row r="26" spans="1:4">
      <c r="A26" s="43"/>
      <c r="B26" s="43"/>
      <c r="C26" s="43"/>
      <c r="D26" s="43"/>
    </row>
    <row r="27" spans="1:4">
      <c r="A27" s="43"/>
      <c r="B27" s="43"/>
      <c r="C27" s="43"/>
      <c r="D27" s="43"/>
    </row>
    <row r="28" spans="1:4">
      <c r="A28" s="43"/>
      <c r="B28" s="43"/>
      <c r="C28" s="43"/>
      <c r="D28" s="43"/>
    </row>
    <row r="29" spans="1:4">
      <c r="A29" s="43"/>
      <c r="B29" s="43"/>
      <c r="C29" s="43"/>
      <c r="D29" s="43"/>
    </row>
    <row r="30" spans="1:4">
      <c r="A30" s="43"/>
      <c r="B30" s="43"/>
      <c r="C30" s="43"/>
      <c r="D30" s="43"/>
    </row>
    <row r="31" spans="1:4">
      <c r="A31" s="43"/>
      <c r="B31" s="43"/>
      <c r="C31" s="43"/>
      <c r="D31" s="43"/>
    </row>
    <row r="32" spans="1:4">
      <c r="A32" s="43"/>
      <c r="B32" s="43"/>
      <c r="C32" s="43"/>
      <c r="D32" s="43"/>
    </row>
    <row r="33" spans="1:4">
      <c r="A33" s="43"/>
      <c r="B33" s="43"/>
      <c r="C33" s="43"/>
      <c r="D33" s="43"/>
    </row>
    <row r="34" spans="1:4">
      <c r="A34" s="43"/>
      <c r="B34" s="43"/>
      <c r="C34" s="43"/>
      <c r="D34" s="43"/>
    </row>
    <row r="35" spans="1:4">
      <c r="A35" s="43"/>
      <c r="B35" s="43"/>
      <c r="C35" s="43"/>
      <c r="D35" s="43"/>
    </row>
    <row r="36" spans="1:4">
      <c r="A36" s="43"/>
      <c r="B36" s="43"/>
      <c r="C36" s="43"/>
      <c r="D36" s="43"/>
    </row>
    <row r="37" spans="1:4">
      <c r="A37" s="7"/>
      <c r="B37" s="7"/>
      <c r="C37" s="7"/>
      <c r="D37" s="7"/>
    </row>
    <row r="38" spans="1:4">
      <c r="A38" s="7"/>
      <c r="B38" s="7"/>
      <c r="C38" s="7"/>
      <c r="D38" s="7"/>
    </row>
    <row r="39" spans="1:4">
      <c r="A39" s="7"/>
      <c r="B39" s="7"/>
      <c r="C39" s="7"/>
      <c r="D39" s="7"/>
    </row>
    <row r="40" spans="1:4">
      <c r="A40" s="7"/>
      <c r="B40" s="7"/>
      <c r="C40" s="7"/>
      <c r="D40" s="7"/>
    </row>
    <row r="41" spans="1:4">
      <c r="A41" s="7"/>
      <c r="B41" s="7"/>
      <c r="C41" s="7"/>
      <c r="D41" s="7"/>
    </row>
    <row r="42" spans="1:4">
      <c r="A42" s="70"/>
      <c r="B42" s="70"/>
      <c r="C42" s="70"/>
      <c r="D42" s="70"/>
    </row>
  </sheetData>
  <mergeCells count="2">
    <mergeCell ref="A21:D21"/>
    <mergeCell ref="A14:D14"/>
  </mergeCells>
  <pageMargins left="0.70866141732283472" right="0.70866141732283472" top="0.74803149606299213" bottom="0.74803149606299213" header="0.31496062992125984" footer="0.31496062992125984"/>
  <pageSetup paperSize="9" scale="9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BB839D-598A-4498-906B-D6F5EED34E67}">
  <sheetPr codeName="Sheet8">
    <pageSetUpPr fitToPage="1"/>
  </sheetPr>
  <dimension ref="A1:G56"/>
  <sheetViews>
    <sheetView showGridLines="0" topLeftCell="A11" zoomScaleNormal="100" workbookViewId="0">
      <selection activeCell="C50" sqref="C50"/>
    </sheetView>
  </sheetViews>
  <sheetFormatPr defaultColWidth="8.58203125" defaultRowHeight="14.5"/>
  <cols>
    <col min="1" max="1" width="8.58203125" style="5"/>
    <col min="2" max="2" width="52.58203125" style="5" customWidth="1"/>
    <col min="3" max="3" width="7.58203125" style="24" customWidth="1"/>
    <col min="4" max="7" width="7.58203125" style="5" customWidth="1"/>
    <col min="8" max="16384" width="8.58203125" style="5"/>
  </cols>
  <sheetData>
    <row r="1" spans="1:7" ht="18.5">
      <c r="A1" s="77" t="s">
        <v>84</v>
      </c>
      <c r="B1" s="15"/>
      <c r="C1" s="89"/>
      <c r="D1" s="150"/>
      <c r="E1" s="150"/>
      <c r="F1" s="150"/>
      <c r="G1" s="150"/>
    </row>
    <row r="2" spans="1:7">
      <c r="A2" s="44"/>
      <c r="B2" s="15"/>
      <c r="C2" s="89"/>
      <c r="D2" s="150"/>
      <c r="E2" s="150"/>
      <c r="F2" s="150"/>
      <c r="G2" s="150"/>
    </row>
    <row r="3" spans="1:7">
      <c r="A3" s="6"/>
      <c r="B3" s="6"/>
      <c r="C3" s="32"/>
      <c r="D3" s="6"/>
      <c r="E3" s="6"/>
      <c r="F3" s="6"/>
      <c r="G3" s="6"/>
    </row>
    <row r="4" spans="1:7">
      <c r="A4" s="8"/>
      <c r="B4" s="45"/>
      <c r="C4" s="31" t="s">
        <v>35</v>
      </c>
      <c r="D4" s="31" t="s">
        <v>36</v>
      </c>
      <c r="E4" s="31" t="s">
        <v>37</v>
      </c>
      <c r="F4" s="31" t="s">
        <v>85</v>
      </c>
      <c r="G4" s="31" t="s">
        <v>86</v>
      </c>
    </row>
    <row r="5" spans="1:7" ht="32.15" customHeight="1">
      <c r="A5" s="53"/>
      <c r="B5" s="46"/>
      <c r="C5" s="68" t="s">
        <v>276</v>
      </c>
      <c r="D5" s="161" t="s">
        <v>269</v>
      </c>
      <c r="E5" s="161" t="s">
        <v>270</v>
      </c>
      <c r="F5" s="161" t="s">
        <v>271</v>
      </c>
      <c r="G5" s="161" t="s">
        <v>272</v>
      </c>
    </row>
    <row r="6" spans="1:7" ht="15.65" customHeight="1">
      <c r="A6" s="92"/>
      <c r="B6" s="190" t="s">
        <v>87</v>
      </c>
      <c r="C6" s="190"/>
      <c r="D6" s="190"/>
      <c r="E6" s="190"/>
      <c r="F6" s="190"/>
      <c r="G6" s="190"/>
    </row>
    <row r="7" spans="1:7">
      <c r="A7" s="31">
        <v>1</v>
      </c>
      <c r="B7" s="56" t="s">
        <v>88</v>
      </c>
      <c r="C7" s="115">
        <f>'Table 1.1'!B21</f>
        <v>14358.48465545744</v>
      </c>
      <c r="D7" s="115">
        <v>14111.055211196886</v>
      </c>
      <c r="E7" s="115">
        <v>14024.3911127873</v>
      </c>
      <c r="F7" s="115">
        <v>13649.561093977669</v>
      </c>
      <c r="G7" s="115">
        <v>13337.778682030483</v>
      </c>
    </row>
    <row r="8" spans="1:7">
      <c r="A8" s="31">
        <v>2</v>
      </c>
      <c r="B8" s="56" t="s">
        <v>89</v>
      </c>
      <c r="C8" s="115">
        <f>'Table 1.1'!B25</f>
        <v>14358.48465545744</v>
      </c>
      <c r="D8" s="115">
        <v>14111.055211196886</v>
      </c>
      <c r="E8" s="115">
        <v>14024.3911127873</v>
      </c>
      <c r="F8" s="115">
        <v>13649.561093977669</v>
      </c>
      <c r="G8" s="115">
        <v>13337.778682030483</v>
      </c>
    </row>
    <row r="9" spans="1:7">
      <c r="A9" s="31">
        <v>3</v>
      </c>
      <c r="B9" s="56" t="s">
        <v>90</v>
      </c>
      <c r="C9" s="115">
        <f>'Table 1.1'!B31</f>
        <v>15816.4622331337</v>
      </c>
      <c r="D9" s="115">
        <v>15595.06463970261</v>
      </c>
      <c r="E9" s="115">
        <v>15498.9093109439</v>
      </c>
      <c r="F9" s="115">
        <v>15139.473846152168</v>
      </c>
      <c r="G9" s="115">
        <v>14804.728587224483</v>
      </c>
    </row>
    <row r="10" spans="1:7">
      <c r="A10" s="110"/>
      <c r="B10" s="190" t="s">
        <v>91</v>
      </c>
      <c r="C10" s="190"/>
      <c r="D10" s="190"/>
      <c r="E10" s="190"/>
      <c r="F10" s="190"/>
      <c r="G10" s="190"/>
    </row>
    <row r="11" spans="1:7">
      <c r="A11" s="31">
        <v>4</v>
      </c>
      <c r="B11" s="56" t="s">
        <v>92</v>
      </c>
      <c r="C11" s="115">
        <f>'Table 1.6'!C35</f>
        <v>73111.857360747497</v>
      </c>
      <c r="D11" s="115">
        <v>73510.523631598902</v>
      </c>
      <c r="E11" s="115">
        <v>73346.394494736407</v>
      </c>
      <c r="F11" s="115">
        <v>72649.356158044</v>
      </c>
      <c r="G11" s="115">
        <v>73095.381782980796</v>
      </c>
    </row>
    <row r="12" spans="1:7">
      <c r="A12" s="110"/>
      <c r="B12" s="190" t="s">
        <v>93</v>
      </c>
      <c r="C12" s="190"/>
      <c r="D12" s="190"/>
      <c r="E12" s="190"/>
      <c r="F12" s="190"/>
      <c r="G12" s="190"/>
    </row>
    <row r="13" spans="1:7">
      <c r="A13" s="31">
        <v>5</v>
      </c>
      <c r="B13" s="56" t="s">
        <v>94</v>
      </c>
      <c r="C13" s="116">
        <f>'Table 1.3'!C5/100</f>
        <v>0.19639064269122122</v>
      </c>
      <c r="D13" s="116">
        <v>0.19195969999999998</v>
      </c>
      <c r="E13" s="117">
        <v>0.19120000000000001</v>
      </c>
      <c r="F13" s="117">
        <v>0.18790000000000001</v>
      </c>
      <c r="G13" s="117">
        <v>0.18247088060406</v>
      </c>
    </row>
    <row r="14" spans="1:7">
      <c r="A14" s="31">
        <v>6</v>
      </c>
      <c r="B14" s="56" t="s">
        <v>95</v>
      </c>
      <c r="C14" s="116">
        <f>'Table 1.3'!C6/100</f>
        <v>0.19639064269122122</v>
      </c>
      <c r="D14" s="116">
        <v>0.19195969999999998</v>
      </c>
      <c r="E14" s="117">
        <v>0.19120000000000001</v>
      </c>
      <c r="F14" s="117">
        <v>0.18790000000000001</v>
      </c>
      <c r="G14" s="117">
        <v>0.1825</v>
      </c>
    </row>
    <row r="15" spans="1:7">
      <c r="A15" s="31">
        <v>7</v>
      </c>
      <c r="B15" s="56" t="s">
        <v>96</v>
      </c>
      <c r="C15" s="116">
        <f>'Table 1.3'!C7/100</f>
        <v>0.21633238169641639</v>
      </c>
      <c r="D15" s="116">
        <v>0.212147</v>
      </c>
      <c r="E15" s="117">
        <v>0.21129999999999999</v>
      </c>
      <c r="F15" s="117">
        <v>0.2084</v>
      </c>
      <c r="G15" s="117">
        <v>0.20250000000000001</v>
      </c>
    </row>
    <row r="16" spans="1:7">
      <c r="A16" s="110"/>
      <c r="B16" s="190" t="s">
        <v>97</v>
      </c>
      <c r="C16" s="190"/>
      <c r="D16" s="190"/>
      <c r="E16" s="190"/>
      <c r="F16" s="190"/>
      <c r="G16" s="190"/>
    </row>
    <row r="17" spans="1:7" ht="24">
      <c r="A17" s="31" t="s">
        <v>98</v>
      </c>
      <c r="B17" s="56" t="s">
        <v>99</v>
      </c>
      <c r="C17" s="117">
        <v>2.2499999999999999E-2</v>
      </c>
      <c r="D17" s="117">
        <v>2.2499999999999999E-2</v>
      </c>
      <c r="E17" s="117">
        <v>2.2499999999999999E-2</v>
      </c>
      <c r="F17" s="117">
        <v>2.2499999999999999E-2</v>
      </c>
      <c r="G17" s="117">
        <v>2.2499999999999999E-2</v>
      </c>
    </row>
    <row r="18" spans="1:7">
      <c r="A18" s="31" t="s">
        <v>100</v>
      </c>
      <c r="B18" s="56" t="s">
        <v>101</v>
      </c>
      <c r="C18" s="117">
        <v>2.2499999999999999E-2</v>
      </c>
      <c r="D18" s="117">
        <v>2.23E-2</v>
      </c>
      <c r="E18" s="117">
        <v>2.24E-2</v>
      </c>
      <c r="F18" s="117">
        <v>2.1999999999999999E-2</v>
      </c>
      <c r="G18" s="117">
        <v>2.24E-2</v>
      </c>
    </row>
    <row r="19" spans="1:7">
      <c r="A19" s="31" t="s">
        <v>102</v>
      </c>
      <c r="B19" s="56" t="s">
        <v>103</v>
      </c>
      <c r="C19" s="117">
        <v>2.2499999999999999E-2</v>
      </c>
      <c r="D19" s="117">
        <v>2.23E-2</v>
      </c>
      <c r="E19" s="117">
        <v>2.24E-2</v>
      </c>
      <c r="F19" s="117">
        <v>2.1999999999999999E-2</v>
      </c>
      <c r="G19" s="117">
        <v>2.24E-2</v>
      </c>
    </row>
    <row r="20" spans="1:7">
      <c r="A20" s="31" t="s">
        <v>104</v>
      </c>
      <c r="B20" s="56" t="s">
        <v>105</v>
      </c>
      <c r="C20" s="117">
        <v>0.10250000000000001</v>
      </c>
      <c r="D20" s="117">
        <v>0.10250000000000001</v>
      </c>
      <c r="E20" s="117">
        <v>0.10250000000000001</v>
      </c>
      <c r="F20" s="117">
        <v>0.10250000000000001</v>
      </c>
      <c r="G20" s="117">
        <v>0.10250000000000001</v>
      </c>
    </row>
    <row r="21" spans="1:7" ht="14.5" customHeight="1">
      <c r="A21" s="110"/>
      <c r="B21" s="190" t="s">
        <v>106</v>
      </c>
      <c r="C21" s="190"/>
      <c r="D21" s="190"/>
      <c r="E21" s="190"/>
      <c r="F21" s="190"/>
      <c r="G21" s="190"/>
    </row>
    <row r="22" spans="1:7">
      <c r="A22" s="31">
        <v>8</v>
      </c>
      <c r="B22" s="56" t="s">
        <v>107</v>
      </c>
      <c r="C22" s="117">
        <v>2.5000000000000001E-2</v>
      </c>
      <c r="D22" s="117">
        <v>2.5000000000000001E-2</v>
      </c>
      <c r="E22" s="117">
        <v>2.5000000000000001E-2</v>
      </c>
      <c r="F22" s="117">
        <v>2.5000000000000001E-2</v>
      </c>
      <c r="G22" s="117">
        <v>2.5000000000000001E-2</v>
      </c>
    </row>
    <row r="23" spans="1:7" ht="24" hidden="1" customHeight="1">
      <c r="A23" s="31" t="s">
        <v>47</v>
      </c>
      <c r="B23" s="56" t="s">
        <v>108</v>
      </c>
      <c r="C23" s="119"/>
      <c r="D23" s="117"/>
      <c r="E23" s="117"/>
      <c r="F23" s="117"/>
      <c r="G23" s="117"/>
    </row>
    <row r="24" spans="1:7">
      <c r="A24" s="31">
        <v>9</v>
      </c>
      <c r="B24" s="56" t="s">
        <v>109</v>
      </c>
      <c r="C24" s="118">
        <v>1.1293408063447177E-3</v>
      </c>
      <c r="D24" s="118">
        <v>1.121E-3</v>
      </c>
      <c r="E24" s="118">
        <v>7.94E-4</v>
      </c>
      <c r="F24" s="118">
        <v>7.9500000000000003E-4</v>
      </c>
      <c r="G24" s="118">
        <v>5.8900000000000001E-4</v>
      </c>
    </row>
    <row r="25" spans="1:7" ht="14.5" hidden="1" customHeight="1">
      <c r="A25" s="31" t="s">
        <v>110</v>
      </c>
      <c r="B25" s="56" t="s">
        <v>111</v>
      </c>
      <c r="C25" s="31"/>
      <c r="D25" s="117"/>
      <c r="E25" s="117"/>
      <c r="F25" s="117"/>
      <c r="G25" s="117"/>
    </row>
    <row r="26" spans="1:7" ht="14.5" hidden="1" customHeight="1">
      <c r="A26" s="31">
        <v>10</v>
      </c>
      <c r="B26" s="56" t="s">
        <v>112</v>
      </c>
      <c r="C26" s="31"/>
      <c r="D26" s="116"/>
      <c r="E26" s="117"/>
      <c r="F26" s="117"/>
      <c r="G26" s="117"/>
    </row>
    <row r="27" spans="1:7">
      <c r="A27" s="31" t="s">
        <v>113</v>
      </c>
      <c r="B27" s="56" t="s">
        <v>114</v>
      </c>
      <c r="C27" s="118">
        <v>1.4999999999999999E-2</v>
      </c>
      <c r="D27" s="117">
        <v>1.4999999999999999E-2</v>
      </c>
      <c r="E27" s="117">
        <v>1.4999999999999999E-2</v>
      </c>
      <c r="F27" s="117">
        <v>1.4999999999999999E-2</v>
      </c>
      <c r="G27" s="117">
        <v>1.4999999999999999E-2</v>
      </c>
    </row>
    <row r="28" spans="1:7">
      <c r="A28" s="31">
        <v>11</v>
      </c>
      <c r="B28" s="56" t="s">
        <v>115</v>
      </c>
      <c r="C28" s="118">
        <v>4.1129340806344714E-2</v>
      </c>
      <c r="D28" s="118">
        <v>4.1121000000000005E-2</v>
      </c>
      <c r="E28" s="118">
        <v>4.0793999999999997E-2</v>
      </c>
      <c r="F28" s="118">
        <v>4.0794999999999998E-2</v>
      </c>
      <c r="G28" s="118">
        <v>4.0589E-2</v>
      </c>
    </row>
    <row r="29" spans="1:7">
      <c r="A29" s="31" t="s">
        <v>116</v>
      </c>
      <c r="B29" s="56" t="s">
        <v>117</v>
      </c>
      <c r="C29" s="118">
        <v>0.14362934080634474</v>
      </c>
      <c r="D29" s="116">
        <v>0.1436214061389742</v>
      </c>
      <c r="E29" s="117">
        <v>0.143294</v>
      </c>
      <c r="F29" s="117">
        <v>0.14330000000000001</v>
      </c>
      <c r="G29" s="117">
        <v>0.14308900000000002</v>
      </c>
    </row>
    <row r="30" spans="1:7">
      <c r="A30" s="31">
        <v>12</v>
      </c>
      <c r="B30" s="56" t="s">
        <v>118</v>
      </c>
      <c r="C30" s="118">
        <v>0.1138323816964429</v>
      </c>
      <c r="D30" s="118">
        <v>0.10964737640722369</v>
      </c>
      <c r="E30" s="118">
        <v>0.10879999999999999</v>
      </c>
      <c r="F30" s="118">
        <v>0.10589102569907452</v>
      </c>
      <c r="G30" s="117">
        <v>0.1007</v>
      </c>
    </row>
    <row r="31" spans="1:7">
      <c r="A31" s="110"/>
      <c r="B31" s="190" t="s">
        <v>119</v>
      </c>
      <c r="C31" s="190"/>
      <c r="D31" s="190"/>
      <c r="E31" s="190"/>
      <c r="F31" s="190"/>
      <c r="G31" s="190"/>
    </row>
    <row r="32" spans="1:7">
      <c r="A32" s="31">
        <v>13</v>
      </c>
      <c r="B32" s="120" t="s">
        <v>120</v>
      </c>
      <c r="C32" s="115">
        <v>146135.39965915901</v>
      </c>
      <c r="D32" s="115">
        <v>148848.67764049477</v>
      </c>
      <c r="E32" s="115">
        <v>144627.78785355299</v>
      </c>
      <c r="F32" s="115">
        <v>145459.07217994801</v>
      </c>
      <c r="G32" s="115">
        <v>146855.371881094</v>
      </c>
    </row>
    <row r="33" spans="1:7">
      <c r="A33" s="31">
        <v>14</v>
      </c>
      <c r="B33" s="120" t="s">
        <v>121</v>
      </c>
      <c r="C33" s="121">
        <v>9.8254664434124894E-2</v>
      </c>
      <c r="D33" s="117">
        <v>9.4801346999999994E-2</v>
      </c>
      <c r="E33" s="117">
        <v>9.6968799999999994E-2</v>
      </c>
      <c r="F33" s="117">
        <v>9.3799999999999994E-2</v>
      </c>
      <c r="G33" s="117">
        <v>9.0800000000000006E-2</v>
      </c>
    </row>
    <row r="34" spans="1:7" hidden="1">
      <c r="A34" s="110"/>
      <c r="B34" s="190" t="s">
        <v>122</v>
      </c>
      <c r="C34" s="190"/>
      <c r="D34" s="190"/>
      <c r="E34" s="190"/>
      <c r="F34" s="190"/>
      <c r="G34" s="190"/>
    </row>
    <row r="35" spans="1:7" ht="16.5" hidden="1" customHeight="1">
      <c r="A35" s="31" t="s">
        <v>123</v>
      </c>
      <c r="B35" s="56" t="s">
        <v>124</v>
      </c>
      <c r="C35" s="119"/>
      <c r="D35" s="31"/>
      <c r="E35" s="31"/>
      <c r="F35" s="31"/>
      <c r="G35" s="31"/>
    </row>
    <row r="36" spans="1:7" ht="12" hidden="1" customHeight="1">
      <c r="A36" s="31" t="s">
        <v>125</v>
      </c>
      <c r="B36" s="56" t="s">
        <v>126</v>
      </c>
      <c r="C36" s="119"/>
      <c r="D36" s="31"/>
      <c r="E36" s="31"/>
      <c r="F36" s="31"/>
      <c r="G36" s="31"/>
    </row>
    <row r="37" spans="1:7" hidden="1">
      <c r="A37" s="31" t="s">
        <v>127</v>
      </c>
      <c r="B37" s="56" t="s">
        <v>128</v>
      </c>
      <c r="C37" s="119"/>
      <c r="D37" s="31"/>
      <c r="E37" s="31"/>
      <c r="F37" s="31"/>
      <c r="G37" s="31"/>
    </row>
    <row r="38" spans="1:7">
      <c r="A38" s="110"/>
      <c r="B38" s="190" t="s">
        <v>129</v>
      </c>
      <c r="C38" s="190"/>
      <c r="D38" s="190"/>
      <c r="E38" s="190"/>
      <c r="F38" s="190"/>
      <c r="G38" s="190"/>
    </row>
    <row r="39" spans="1:7">
      <c r="A39" s="31" t="s">
        <v>130</v>
      </c>
      <c r="B39" s="56" t="s">
        <v>131</v>
      </c>
      <c r="C39" s="119"/>
      <c r="D39" s="31"/>
      <c r="E39" s="31"/>
      <c r="F39" s="31"/>
      <c r="G39" s="31"/>
    </row>
    <row r="40" spans="1:7">
      <c r="A40" s="31" t="s">
        <v>132</v>
      </c>
      <c r="B40" s="56" t="s">
        <v>133</v>
      </c>
      <c r="C40" s="118">
        <v>0.03</v>
      </c>
      <c r="D40" s="118">
        <v>0.03</v>
      </c>
      <c r="E40" s="118">
        <v>0.03</v>
      </c>
      <c r="F40" s="118">
        <v>0.03</v>
      </c>
      <c r="G40" s="118">
        <v>0.03</v>
      </c>
    </row>
    <row r="41" spans="1:7">
      <c r="A41" s="110"/>
      <c r="B41" s="190" t="s">
        <v>134</v>
      </c>
      <c r="C41" s="190"/>
      <c r="D41" s="190"/>
      <c r="E41" s="190"/>
      <c r="F41" s="190"/>
      <c r="G41" s="190"/>
    </row>
    <row r="42" spans="1:7">
      <c r="A42" s="31">
        <v>15</v>
      </c>
      <c r="B42" s="120" t="s">
        <v>135</v>
      </c>
      <c r="C42" s="115">
        <v>26032.690446166162</v>
      </c>
      <c r="D42" s="149">
        <v>29770.924682000001</v>
      </c>
      <c r="E42" s="115">
        <v>24399.6911</v>
      </c>
      <c r="F42" s="115">
        <v>26312.559935362202</v>
      </c>
      <c r="G42" s="115">
        <v>26289.970759870401</v>
      </c>
    </row>
    <row r="43" spans="1:7">
      <c r="A43" s="31" t="s">
        <v>136</v>
      </c>
      <c r="B43" s="120" t="s">
        <v>137</v>
      </c>
      <c r="C43" s="149">
        <v>15596.55794939326</v>
      </c>
      <c r="D43" s="149">
        <v>17147.768872000001</v>
      </c>
      <c r="E43" s="115">
        <v>13924.611907</v>
      </c>
      <c r="F43" s="115">
        <v>14337.414886265358</v>
      </c>
      <c r="G43" s="115">
        <v>14461.633583130619</v>
      </c>
    </row>
    <row r="44" spans="1:7">
      <c r="A44" s="31" t="s">
        <v>138</v>
      </c>
      <c r="B44" s="120" t="s">
        <v>139</v>
      </c>
      <c r="C44" s="149">
        <v>2485.6348027962704</v>
      </c>
      <c r="D44" s="149">
        <v>2182.7556709999999</v>
      </c>
      <c r="E44" s="115">
        <v>2664.5700919999999</v>
      </c>
      <c r="F44" s="115">
        <v>2067.9114019123713</v>
      </c>
      <c r="G44" s="115">
        <v>2355.2935267100102</v>
      </c>
    </row>
    <row r="45" spans="1:7">
      <c r="A45" s="31">
        <v>16</v>
      </c>
      <c r="B45" s="120" t="s">
        <v>140</v>
      </c>
      <c r="C45" s="149">
        <v>13110.92314659699</v>
      </c>
      <c r="D45" s="149">
        <v>14965.013202</v>
      </c>
      <c r="E45" s="115">
        <v>11260.041816000001</v>
      </c>
      <c r="F45" s="115">
        <v>12269.503484352987</v>
      </c>
      <c r="G45" s="115">
        <v>12106.340056420608</v>
      </c>
    </row>
    <row r="46" spans="1:7">
      <c r="A46" s="31">
        <v>17</v>
      </c>
      <c r="B46" s="120" t="s">
        <v>141</v>
      </c>
      <c r="C46" s="122">
        <v>1.9855726522905508</v>
      </c>
      <c r="D46" s="122">
        <v>1.989368421</v>
      </c>
      <c r="E46" s="123">
        <v>2.1669272190000002</v>
      </c>
      <c r="F46" s="123">
        <v>2.1445496933855552</v>
      </c>
      <c r="G46" s="123">
        <v>2.1715870062585503</v>
      </c>
    </row>
    <row r="47" spans="1:7">
      <c r="A47" s="110"/>
      <c r="B47" s="190" t="s">
        <v>142</v>
      </c>
      <c r="C47" s="190"/>
      <c r="D47" s="190"/>
      <c r="E47" s="190"/>
      <c r="F47" s="190"/>
      <c r="G47" s="190"/>
    </row>
    <row r="48" spans="1:7">
      <c r="A48" s="31">
        <v>18</v>
      </c>
      <c r="B48" s="120" t="s">
        <v>143</v>
      </c>
      <c r="C48" s="149">
        <v>106537</v>
      </c>
      <c r="D48" s="115">
        <v>105546.474962318</v>
      </c>
      <c r="E48" s="115">
        <v>103141.68115771499</v>
      </c>
      <c r="F48" s="115">
        <v>105518.086002371</v>
      </c>
      <c r="G48" s="115">
        <v>103871.615934</v>
      </c>
    </row>
    <row r="49" spans="1:7">
      <c r="A49" s="31">
        <v>19</v>
      </c>
      <c r="B49" s="62" t="s">
        <v>144</v>
      </c>
      <c r="C49" s="149">
        <v>81638</v>
      </c>
      <c r="D49" s="115">
        <v>81484.827410986603</v>
      </c>
      <c r="E49" s="115">
        <v>82012.963147254399</v>
      </c>
      <c r="F49" s="115">
        <v>80453.872362153605</v>
      </c>
      <c r="G49" s="115">
        <v>81595.508017999993</v>
      </c>
    </row>
    <row r="50" spans="1:7">
      <c r="A50" s="31">
        <v>20</v>
      </c>
      <c r="B50" s="120" t="s">
        <v>145</v>
      </c>
      <c r="C50" s="177">
        <v>1.3049958047599128</v>
      </c>
      <c r="D50" s="123">
        <v>1.2952899124394099</v>
      </c>
      <c r="E50" s="123">
        <v>1.2576270000000001</v>
      </c>
      <c r="F50" s="123">
        <v>1.3115349999999999</v>
      </c>
      <c r="G50" s="123">
        <v>1.2729999999999999</v>
      </c>
    </row>
    <row r="51" spans="1:7">
      <c r="A51" s="7"/>
      <c r="B51" s="7"/>
      <c r="C51" s="23"/>
      <c r="D51" s="7"/>
      <c r="E51" s="7"/>
      <c r="F51" s="7"/>
      <c r="G51" s="7"/>
    </row>
    <row r="52" spans="1:7" ht="30.75" customHeight="1">
      <c r="A52" s="191" t="s">
        <v>146</v>
      </c>
      <c r="B52" s="191"/>
      <c r="C52" s="191"/>
      <c r="D52" s="191"/>
      <c r="E52" s="191"/>
      <c r="F52" s="191"/>
      <c r="G52" s="191"/>
    </row>
    <row r="53" spans="1:7">
      <c r="A53" s="163"/>
      <c r="B53" s="163"/>
      <c r="C53" s="163"/>
      <c r="D53" s="163"/>
      <c r="E53" s="163"/>
      <c r="F53" s="163"/>
      <c r="G53" s="163"/>
    </row>
    <row r="54" spans="1:7">
      <c r="A54" s="189" t="s">
        <v>286</v>
      </c>
      <c r="B54" s="189"/>
      <c r="C54" s="189"/>
      <c r="D54" s="189"/>
      <c r="E54" s="189"/>
      <c r="F54" s="189"/>
      <c r="G54" s="189"/>
    </row>
    <row r="55" spans="1:7">
      <c r="A55" s="179" t="s">
        <v>240</v>
      </c>
      <c r="B55" s="176"/>
      <c r="C55" s="176"/>
      <c r="D55" s="176"/>
      <c r="E55" s="180"/>
      <c r="F55" s="176"/>
      <c r="G55" s="176"/>
    </row>
    <row r="56" spans="1:7">
      <c r="A56" s="70"/>
      <c r="B56" s="70"/>
      <c r="C56" s="80"/>
      <c r="D56" s="70"/>
      <c r="E56" s="70"/>
      <c r="F56" s="70"/>
      <c r="G56" s="70"/>
    </row>
  </sheetData>
  <mergeCells count="12">
    <mergeCell ref="A54:G54"/>
    <mergeCell ref="B31:G31"/>
    <mergeCell ref="B6:G6"/>
    <mergeCell ref="B10:G10"/>
    <mergeCell ref="B12:G12"/>
    <mergeCell ref="B16:G16"/>
    <mergeCell ref="B21:G21"/>
    <mergeCell ref="A52:G52"/>
    <mergeCell ref="B34:G34"/>
    <mergeCell ref="B38:G38"/>
    <mergeCell ref="B41:G41"/>
    <mergeCell ref="B47:G47"/>
  </mergeCells>
  <pageMargins left="0.70866141732283472" right="0.70866141732283472" top="0.74803149606299213" bottom="0.74803149606299213" header="0.31496062992125984" footer="0.31496062992125984"/>
  <pageSetup paperSize="9" scale="7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6D9D17-E423-43A4-AC6B-0CAC87B5BC9D}">
  <sheetPr codeName="Sheet9"/>
  <dimension ref="A1:D25"/>
  <sheetViews>
    <sheetView showGridLines="0" zoomScaleNormal="100" workbookViewId="0">
      <selection activeCell="E1" sqref="E1"/>
    </sheetView>
  </sheetViews>
  <sheetFormatPr defaultColWidth="8.58203125" defaultRowHeight="14.5"/>
  <cols>
    <col min="1" max="1" width="6.08203125" style="5" customWidth="1"/>
    <col min="2" max="2" width="52.08203125" style="5" customWidth="1"/>
    <col min="3" max="3" width="11.58203125" style="5" customWidth="1"/>
    <col min="4" max="4" width="9.33203125" style="5" customWidth="1"/>
    <col min="5" max="16384" width="8.58203125" style="5"/>
  </cols>
  <sheetData>
    <row r="1" spans="1:4" ht="18.5">
      <c r="A1" s="130" t="s">
        <v>147</v>
      </c>
      <c r="B1" s="4"/>
      <c r="C1" s="4"/>
      <c r="D1" s="4"/>
    </row>
    <row r="2" spans="1:4" ht="21">
      <c r="A2" s="47"/>
      <c r="B2" s="4"/>
      <c r="C2" s="69"/>
      <c r="D2" s="4"/>
    </row>
    <row r="3" spans="1:4">
      <c r="A3" s="4"/>
      <c r="B3" s="4"/>
      <c r="C3" s="52" t="s">
        <v>35</v>
      </c>
      <c r="D3" s="52" t="s">
        <v>36</v>
      </c>
    </row>
    <row r="4" spans="1:4">
      <c r="A4" s="48" t="s">
        <v>13</v>
      </c>
      <c r="B4" s="49"/>
      <c r="C4" s="63" t="s">
        <v>276</v>
      </c>
      <c r="D4" s="63" t="s">
        <v>237</v>
      </c>
    </row>
    <row r="5" spans="1:4">
      <c r="A5" s="27"/>
      <c r="B5" s="111" t="s">
        <v>14</v>
      </c>
      <c r="C5" s="100">
        <v>16542.902520404616</v>
      </c>
      <c r="D5" s="100">
        <v>16262.387321046061</v>
      </c>
    </row>
    <row r="6" spans="1:4">
      <c r="A6" s="4"/>
      <c r="B6" s="111" t="s">
        <v>227</v>
      </c>
      <c r="C6" s="100">
        <v>1457.977577676261</v>
      </c>
      <c r="D6" s="100">
        <v>1484.0094285057241</v>
      </c>
    </row>
    <row r="7" spans="1:4">
      <c r="A7" s="4"/>
      <c r="B7" s="111" t="s">
        <v>148</v>
      </c>
      <c r="C7" s="100">
        <v>-400.06952117747119</v>
      </c>
      <c r="D7" s="100">
        <v>-574.25483698356891</v>
      </c>
    </row>
    <row r="8" spans="1:4">
      <c r="A8" s="4"/>
      <c r="B8" s="111" t="s">
        <v>149</v>
      </c>
      <c r="C8" s="100">
        <v>-993.59914069400008</v>
      </c>
      <c r="D8" s="100">
        <v>-999.6502889640002</v>
      </c>
    </row>
    <row r="9" spans="1:4">
      <c r="A9" s="4"/>
      <c r="B9" s="111" t="s">
        <v>150</v>
      </c>
      <c r="C9" s="100">
        <v>802.23625273105893</v>
      </c>
      <c r="D9" s="145">
        <v>855.10393073195212</v>
      </c>
    </row>
    <row r="10" spans="1:4">
      <c r="A10" s="4"/>
      <c r="B10" s="111" t="s">
        <v>151</v>
      </c>
      <c r="C10" s="100">
        <v>-246.25885774</v>
      </c>
      <c r="D10" s="100">
        <v>-147.67283394</v>
      </c>
    </row>
    <row r="11" spans="1:4">
      <c r="A11" s="69"/>
      <c r="B11" s="111" t="s">
        <v>152</v>
      </c>
      <c r="C11" s="100">
        <v>35.325351752030137</v>
      </c>
      <c r="D11" s="100">
        <v>47.855233648011925</v>
      </c>
    </row>
    <row r="12" spans="1:4" hidden="1">
      <c r="A12" s="69"/>
      <c r="B12" s="111" t="s">
        <v>21</v>
      </c>
      <c r="C12" s="100"/>
      <c r="D12" s="100"/>
    </row>
    <row r="13" spans="1:4">
      <c r="A13" s="69"/>
      <c r="B13" s="112" t="s">
        <v>153</v>
      </c>
      <c r="C13" s="101">
        <f>SUM(C5:C12)</f>
        <v>17198.514182952495</v>
      </c>
      <c r="D13" s="101">
        <v>16927.777954044184</v>
      </c>
    </row>
    <row r="14" spans="1:4">
      <c r="A14" s="69"/>
      <c r="B14" s="111" t="s">
        <v>154</v>
      </c>
      <c r="C14" s="113">
        <v>10169.849600789566</v>
      </c>
      <c r="D14" s="113">
        <v>10226.544728483719</v>
      </c>
    </row>
    <row r="15" spans="1:4">
      <c r="A15" s="4"/>
      <c r="B15" s="111" t="s">
        <v>155</v>
      </c>
      <c r="C15" s="113">
        <v>1678.6056910425255</v>
      </c>
      <c r="D15" s="113">
        <v>1511.3560000513544</v>
      </c>
    </row>
    <row r="16" spans="1:4">
      <c r="A16" s="112" t="s">
        <v>156</v>
      </c>
      <c r="B16" s="112" t="s">
        <v>157</v>
      </c>
      <c r="C16" s="114">
        <v>11848.455291832091</v>
      </c>
      <c r="D16" s="114">
        <v>11737.900728535074</v>
      </c>
    </row>
    <row r="17" spans="1:4">
      <c r="A17" s="50"/>
      <c r="B17" s="112" t="s">
        <v>158</v>
      </c>
      <c r="C17" s="101">
        <v>5350.0588911204068</v>
      </c>
      <c r="D17" s="101">
        <v>5189.8772255091098</v>
      </c>
    </row>
    <row r="18" spans="1:4">
      <c r="A18" s="112" t="s">
        <v>159</v>
      </c>
      <c r="B18" s="112" t="s">
        <v>160</v>
      </c>
      <c r="C18" s="114">
        <v>145.15406235957653</v>
      </c>
      <c r="D18" s="114">
        <v>144.21469686561935</v>
      </c>
    </row>
    <row r="19" spans="1:4">
      <c r="A19" s="4"/>
      <c r="B19" s="4"/>
      <c r="C19" s="32"/>
      <c r="D19" s="4"/>
    </row>
    <row r="20" spans="1:4">
      <c r="A20" s="4" t="s">
        <v>161</v>
      </c>
      <c r="B20" s="4"/>
      <c r="C20" s="4"/>
      <c r="D20" s="4"/>
    </row>
    <row r="21" spans="1:4">
      <c r="A21" s="90" t="s">
        <v>245</v>
      </c>
      <c r="B21" s="4"/>
      <c r="C21" s="4"/>
      <c r="D21" s="4"/>
    </row>
    <row r="22" spans="1:4">
      <c r="A22" s="4" t="s">
        <v>162</v>
      </c>
      <c r="B22" s="4"/>
      <c r="C22" s="4"/>
      <c r="D22" s="4"/>
    </row>
    <row r="23" spans="1:4">
      <c r="A23" s="2"/>
      <c r="B23" s="2"/>
      <c r="C23" s="2"/>
      <c r="D23" s="2"/>
    </row>
    <row r="24" spans="1:4" ht="98.5" customHeight="1">
      <c r="A24" s="182" t="s">
        <v>284</v>
      </c>
      <c r="B24" s="182"/>
      <c r="C24" s="182"/>
      <c r="D24" s="182"/>
    </row>
    <row r="25" spans="1:4">
      <c r="A25" s="2"/>
      <c r="B25" s="2"/>
      <c r="C25" s="2"/>
      <c r="D25" s="2"/>
    </row>
  </sheetData>
  <mergeCells count="1">
    <mergeCell ref="A24:D24"/>
  </mergeCells>
  <pageMargins left="0.70866141732283472" right="0.70866141732283472" top="0.74803149606299213" bottom="0.7480314960629921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C5A27-8185-4367-B561-977118D64128}">
  <sheetPr codeName="Sheet6">
    <pageSetUpPr fitToPage="1"/>
  </sheetPr>
  <dimension ref="A1:E36"/>
  <sheetViews>
    <sheetView showGridLines="0" zoomScaleNormal="100" workbookViewId="0">
      <selection activeCell="F1" sqref="F1"/>
    </sheetView>
  </sheetViews>
  <sheetFormatPr defaultColWidth="8.58203125" defaultRowHeight="14.5"/>
  <cols>
    <col min="1" max="1" width="7.08203125" style="34" customWidth="1"/>
    <col min="2" max="2" width="58" style="5" customWidth="1"/>
    <col min="3" max="5" width="11.75" style="5" customWidth="1"/>
    <col min="6" max="16384" width="8.58203125" style="5"/>
  </cols>
  <sheetData>
    <row r="1" spans="1:5" ht="18.5">
      <c r="A1" s="77" t="s">
        <v>247</v>
      </c>
      <c r="B1" s="30"/>
      <c r="C1" s="147"/>
      <c r="D1" s="147"/>
      <c r="E1" s="147"/>
    </row>
    <row r="2" spans="1:5" ht="18.5">
      <c r="A2" s="3"/>
      <c r="B2" s="30"/>
      <c r="C2" s="147"/>
      <c r="D2" s="147"/>
      <c r="E2" s="147"/>
    </row>
    <row r="3" spans="1:5">
      <c r="A3" s="65"/>
      <c r="B3" s="30"/>
      <c r="C3" s="30"/>
      <c r="D3" s="30"/>
      <c r="E3" s="30"/>
    </row>
    <row r="4" spans="1:5" ht="27.65" customHeight="1">
      <c r="A4" s="192" t="s">
        <v>13</v>
      </c>
      <c r="B4" s="193"/>
      <c r="C4" s="196" t="s">
        <v>33</v>
      </c>
      <c r="D4" s="196"/>
      <c r="E4" s="9" t="s">
        <v>34</v>
      </c>
    </row>
    <row r="5" spans="1:5" ht="14.15" customHeight="1">
      <c r="A5" s="192"/>
      <c r="B5" s="193"/>
      <c r="C5" s="31" t="s">
        <v>35</v>
      </c>
      <c r="D5" s="31" t="s">
        <v>36</v>
      </c>
      <c r="E5" s="31" t="s">
        <v>37</v>
      </c>
    </row>
    <row r="6" spans="1:5" ht="14.15" customHeight="1">
      <c r="A6" s="194"/>
      <c r="B6" s="195"/>
      <c r="C6" s="68" t="s">
        <v>276</v>
      </c>
      <c r="D6" s="68" t="s">
        <v>237</v>
      </c>
      <c r="E6" s="78" t="str">
        <f>C6</f>
        <v>31 March 2024</v>
      </c>
    </row>
    <row r="7" spans="1:5" ht="14.15" customHeight="1">
      <c r="A7" s="91">
        <v>1</v>
      </c>
      <c r="B7" s="92" t="s">
        <v>38</v>
      </c>
      <c r="C7" s="103">
        <v>63429.295709165002</v>
      </c>
      <c r="D7" s="103">
        <v>64701.024781972097</v>
      </c>
      <c r="E7" s="103">
        <f>C7*0.08</f>
        <v>5074.3436567332001</v>
      </c>
    </row>
    <row r="8" spans="1:5" ht="14.15" customHeight="1">
      <c r="A8" s="93">
        <v>2</v>
      </c>
      <c r="B8" s="85" t="s">
        <v>39</v>
      </c>
      <c r="C8" s="104">
        <v>63429.295709165002</v>
      </c>
      <c r="D8" s="104">
        <v>64701.024781972097</v>
      </c>
      <c r="E8" s="104">
        <f>C8*0.08</f>
        <v>5074.3436567332001</v>
      </c>
    </row>
    <row r="9" spans="1:5" ht="14.15" hidden="1" customHeight="1">
      <c r="A9" s="93">
        <v>3</v>
      </c>
      <c r="B9" s="85" t="s">
        <v>40</v>
      </c>
      <c r="C9" s="104"/>
      <c r="D9" s="104"/>
      <c r="E9" s="104"/>
    </row>
    <row r="10" spans="1:5" ht="14.15" hidden="1" customHeight="1">
      <c r="A10" s="93">
        <v>4</v>
      </c>
      <c r="B10" s="85" t="s">
        <v>41</v>
      </c>
      <c r="C10" s="105"/>
      <c r="D10" s="105"/>
      <c r="E10" s="105"/>
    </row>
    <row r="11" spans="1:5" ht="14.15" hidden="1" customHeight="1">
      <c r="A11" s="93" t="s">
        <v>42</v>
      </c>
      <c r="B11" s="85" t="s">
        <v>43</v>
      </c>
      <c r="C11" s="104"/>
      <c r="D11" s="104"/>
      <c r="E11" s="104"/>
    </row>
    <row r="12" spans="1:5" ht="14.15" hidden="1" customHeight="1">
      <c r="A12" s="93">
        <v>5</v>
      </c>
      <c r="B12" s="85" t="s">
        <v>44</v>
      </c>
      <c r="C12" s="104"/>
      <c r="D12" s="104"/>
      <c r="E12" s="104"/>
    </row>
    <row r="13" spans="1:5" ht="14.15" customHeight="1">
      <c r="A13" s="91">
        <v>6</v>
      </c>
      <c r="B13" s="92" t="s">
        <v>45</v>
      </c>
      <c r="C13" s="103">
        <v>1042.75867528</v>
      </c>
      <c r="D13" s="106">
        <v>1038.7692142825199</v>
      </c>
      <c r="E13" s="106">
        <f>C13*0.08</f>
        <v>83.420694022399999</v>
      </c>
    </row>
    <row r="14" spans="1:5" ht="14.15" customHeight="1">
      <c r="A14" s="93">
        <v>7</v>
      </c>
      <c r="B14" s="85" t="s">
        <v>39</v>
      </c>
      <c r="C14" s="104">
        <v>831.69216747999997</v>
      </c>
      <c r="D14" s="104">
        <v>815.04296558320698</v>
      </c>
      <c r="E14" s="104">
        <f t="shared" ref="E14:E17" si="0">C14*0.08</f>
        <v>66.535373398399997</v>
      </c>
    </row>
    <row r="15" spans="1:5" ht="14.15" hidden="1" customHeight="1">
      <c r="A15" s="93">
        <v>8</v>
      </c>
      <c r="B15" s="85" t="s">
        <v>46</v>
      </c>
      <c r="C15" s="104"/>
      <c r="D15" s="104"/>
      <c r="E15" s="104"/>
    </row>
    <row r="16" spans="1:5" ht="14.15" customHeight="1">
      <c r="A16" s="93" t="s">
        <v>47</v>
      </c>
      <c r="B16" s="85" t="s">
        <v>48</v>
      </c>
      <c r="C16" s="104">
        <v>9.3506218000000008</v>
      </c>
      <c r="D16" s="104">
        <v>7.0606695088161704</v>
      </c>
      <c r="E16" s="104">
        <f t="shared" si="0"/>
        <v>0.74804974400000013</v>
      </c>
    </row>
    <row r="17" spans="1:5" ht="14.15" customHeight="1">
      <c r="A17" s="93" t="s">
        <v>49</v>
      </c>
      <c r="B17" s="85" t="s">
        <v>50</v>
      </c>
      <c r="C17" s="104">
        <v>201.71588600000001</v>
      </c>
      <c r="D17" s="104">
        <v>216.66557919049799</v>
      </c>
      <c r="E17" s="104">
        <f t="shared" si="0"/>
        <v>16.137270880000003</v>
      </c>
    </row>
    <row r="18" spans="1:5" ht="14.15" hidden="1" customHeight="1">
      <c r="A18" s="93">
        <v>9</v>
      </c>
      <c r="B18" s="85" t="s">
        <v>51</v>
      </c>
      <c r="C18" s="105"/>
      <c r="D18" s="104"/>
      <c r="E18" s="104"/>
    </row>
    <row r="19" spans="1:5" ht="14.15" customHeight="1">
      <c r="A19" s="91">
        <v>15</v>
      </c>
      <c r="B19" s="92" t="s">
        <v>52</v>
      </c>
      <c r="C19" s="103"/>
      <c r="D19" s="106"/>
      <c r="E19" s="106"/>
    </row>
    <row r="20" spans="1:5" ht="14.15" customHeight="1">
      <c r="A20" s="91">
        <v>16</v>
      </c>
      <c r="B20" s="92" t="s">
        <v>53</v>
      </c>
      <c r="C20" s="106">
        <v>42.945811409999997</v>
      </c>
      <c r="D20" s="106">
        <v>50.021947234000002</v>
      </c>
      <c r="E20" s="106">
        <f t="shared" ref="E20" si="1">C20*0.08</f>
        <v>3.4356649128000001</v>
      </c>
    </row>
    <row r="21" spans="1:5" ht="14.15" hidden="1" customHeight="1">
      <c r="A21" s="93">
        <v>17</v>
      </c>
      <c r="B21" s="85" t="s">
        <v>54</v>
      </c>
      <c r="C21" s="97"/>
      <c r="D21" s="97"/>
      <c r="E21" s="97"/>
    </row>
    <row r="22" spans="1:5" ht="14.15" customHeight="1">
      <c r="A22" s="93">
        <v>18</v>
      </c>
      <c r="B22" s="85" t="s">
        <v>55</v>
      </c>
      <c r="C22" s="140">
        <v>42.945811409999997</v>
      </c>
      <c r="D22" s="104">
        <v>50.021947234000002</v>
      </c>
      <c r="E22" s="104">
        <f t="shared" ref="E22" si="2">C22*0.08</f>
        <v>3.4356649128000001</v>
      </c>
    </row>
    <row r="23" spans="1:5" ht="14.15" hidden="1" customHeight="1">
      <c r="A23" s="93">
        <v>19</v>
      </c>
      <c r="B23" s="85" t="s">
        <v>56</v>
      </c>
      <c r="C23" s="105"/>
      <c r="D23" s="105"/>
      <c r="E23" s="105"/>
    </row>
    <row r="24" spans="1:5" ht="14.15" hidden="1" customHeight="1">
      <c r="A24" s="93" t="s">
        <v>57</v>
      </c>
      <c r="B24" s="85" t="s">
        <v>58</v>
      </c>
      <c r="C24" s="105"/>
      <c r="D24" s="105"/>
      <c r="E24" s="105"/>
    </row>
    <row r="25" spans="1:5" ht="14.15" customHeight="1">
      <c r="A25" s="91">
        <v>20</v>
      </c>
      <c r="B25" s="92" t="s">
        <v>59</v>
      </c>
      <c r="C25" s="103">
        <v>1103.3625414875</v>
      </c>
      <c r="D25" s="106">
        <v>1006.4518820665201</v>
      </c>
      <c r="E25" s="106">
        <f t="shared" ref="E25:E26" si="3">C25*0.08</f>
        <v>88.269003319000007</v>
      </c>
    </row>
    <row r="26" spans="1:5" ht="14.15" customHeight="1">
      <c r="A26" s="93">
        <v>21</v>
      </c>
      <c r="B26" s="85" t="s">
        <v>39</v>
      </c>
      <c r="C26" s="104">
        <v>1103.3625414875</v>
      </c>
      <c r="D26" s="104">
        <v>1006.4518820665201</v>
      </c>
      <c r="E26" s="104">
        <f t="shared" si="3"/>
        <v>88.269003319000007</v>
      </c>
    </row>
    <row r="27" spans="1:5" ht="14.15" hidden="1" customHeight="1">
      <c r="A27" s="93">
        <v>22</v>
      </c>
      <c r="B27" s="85" t="s">
        <v>60</v>
      </c>
      <c r="C27" s="107"/>
      <c r="D27" s="105"/>
      <c r="E27" s="105"/>
    </row>
    <row r="28" spans="1:5" ht="14.15" hidden="1" customHeight="1">
      <c r="A28" s="93" t="s">
        <v>61</v>
      </c>
      <c r="B28" s="56" t="s">
        <v>62</v>
      </c>
      <c r="C28" s="107"/>
      <c r="D28" s="105"/>
      <c r="E28" s="105"/>
    </row>
    <row r="29" spans="1:5" ht="14.15" customHeight="1">
      <c r="A29" s="91">
        <v>23</v>
      </c>
      <c r="B29" s="92" t="s">
        <v>63</v>
      </c>
      <c r="C29" s="103">
        <v>4935.8975937499999</v>
      </c>
      <c r="D29" s="106">
        <v>4155.99659194375</v>
      </c>
      <c r="E29" s="106">
        <f t="shared" ref="E29" si="4">C29*0.08</f>
        <v>394.87180749999999</v>
      </c>
    </row>
    <row r="30" spans="1:5" hidden="1">
      <c r="A30" s="93" t="s">
        <v>64</v>
      </c>
      <c r="B30" s="56" t="s">
        <v>65</v>
      </c>
      <c r="C30" s="107"/>
      <c r="D30" s="105"/>
      <c r="E30" s="105"/>
    </row>
    <row r="31" spans="1:5">
      <c r="A31" s="93" t="s">
        <v>66</v>
      </c>
      <c r="B31" s="56" t="s">
        <v>67</v>
      </c>
      <c r="C31" s="104">
        <v>4935.8975937499999</v>
      </c>
      <c r="D31" s="104">
        <v>4155.99659194375</v>
      </c>
      <c r="E31" s="104">
        <f t="shared" ref="E31" si="5">C31*0.08</f>
        <v>394.87180749999999</v>
      </c>
    </row>
    <row r="32" spans="1:5" hidden="1">
      <c r="A32" s="93" t="s">
        <v>68</v>
      </c>
      <c r="B32" s="56" t="s">
        <v>69</v>
      </c>
      <c r="C32" s="107"/>
      <c r="D32" s="105"/>
      <c r="E32" s="105"/>
    </row>
    <row r="33" spans="1:5">
      <c r="A33" s="91">
        <v>24</v>
      </c>
      <c r="B33" s="92" t="s">
        <v>70</v>
      </c>
      <c r="C33" s="103">
        <v>473.59702960500016</v>
      </c>
      <c r="D33" s="103">
        <v>474.25921407999999</v>
      </c>
      <c r="E33" s="103">
        <f t="shared" ref="E33:E35" si="6">C33*0.08</f>
        <v>37.887762368400011</v>
      </c>
    </row>
    <row r="34" spans="1:5">
      <c r="A34" s="91" t="s">
        <v>71</v>
      </c>
      <c r="B34" s="92" t="s">
        <v>72</v>
      </c>
      <c r="C34" s="103">
        <v>2084.0000000499999</v>
      </c>
      <c r="D34" s="103">
        <v>2084</v>
      </c>
      <c r="E34" s="103">
        <f t="shared" si="6"/>
        <v>166.72000000399998</v>
      </c>
    </row>
    <row r="35" spans="1:5">
      <c r="A35" s="91">
        <v>29</v>
      </c>
      <c r="B35" s="92" t="s">
        <v>73</v>
      </c>
      <c r="C35" s="103">
        <v>73111.857360747497</v>
      </c>
      <c r="D35" s="106">
        <v>73510.523631598902</v>
      </c>
      <c r="E35" s="106">
        <f t="shared" si="6"/>
        <v>5848.9485888598001</v>
      </c>
    </row>
    <row r="36" spans="1:5">
      <c r="A36" s="33"/>
      <c r="B36" s="6"/>
      <c r="C36" s="6"/>
      <c r="D36" s="6"/>
      <c r="E36" s="6"/>
    </row>
  </sheetData>
  <mergeCells count="2">
    <mergeCell ref="A4:B6"/>
    <mergeCell ref="C4:D4"/>
  </mergeCells>
  <pageMargins left="0.70866141732283472" right="0.70866141732283472" top="0.74803149606299213" bottom="0.74803149606299213" header="0.31496062992125984" footer="0.31496062992125984"/>
  <pageSetup paperSize="9"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81FB1-5DA0-438C-B7E1-4DE78DF7C7F1}">
  <sheetPr codeName="Sheet38"/>
  <dimension ref="A1:J60"/>
  <sheetViews>
    <sheetView showGridLines="0" zoomScaleNormal="100" workbookViewId="0">
      <selection activeCell="K1" sqref="K1"/>
    </sheetView>
  </sheetViews>
  <sheetFormatPr defaultColWidth="8.33203125" defaultRowHeight="14.5"/>
  <cols>
    <col min="1" max="1" width="6.58203125" style="5" customWidth="1"/>
    <col min="2" max="2" width="45.83203125" style="5" customWidth="1"/>
    <col min="3" max="10" width="9.83203125" style="5" customWidth="1"/>
    <col min="11" max="16384" width="8.33203125" style="5"/>
  </cols>
  <sheetData>
    <row r="1" spans="1:10" ht="18.5">
      <c r="A1" s="77" t="s">
        <v>278</v>
      </c>
      <c r="B1" s="7"/>
      <c r="C1" s="7"/>
      <c r="D1" s="7"/>
      <c r="E1" s="7"/>
      <c r="F1" s="7"/>
      <c r="G1" s="7"/>
      <c r="H1" s="7"/>
      <c r="I1" s="7"/>
      <c r="J1" s="7"/>
    </row>
    <row r="2" spans="1:10">
      <c r="A2" s="7"/>
      <c r="B2" s="7"/>
      <c r="C2" s="7"/>
      <c r="D2" s="70"/>
      <c r="E2" s="70"/>
      <c r="F2" s="70"/>
      <c r="G2" s="70"/>
      <c r="H2" s="70"/>
      <c r="I2" s="7"/>
      <c r="J2" s="7"/>
    </row>
    <row r="3" spans="1:10">
      <c r="A3" s="7"/>
      <c r="B3" s="7"/>
      <c r="C3" s="7"/>
      <c r="D3" s="7"/>
      <c r="E3" s="7"/>
      <c r="F3" s="7"/>
      <c r="G3" s="7"/>
      <c r="H3" s="7"/>
      <c r="I3" s="7"/>
      <c r="J3" s="7"/>
    </row>
    <row r="4" spans="1:10">
      <c r="A4" s="55"/>
      <c r="B4" s="4"/>
      <c r="C4" s="51" t="s">
        <v>35</v>
      </c>
      <c r="D4" s="51" t="s">
        <v>36</v>
      </c>
      <c r="E4" s="51" t="s">
        <v>37</v>
      </c>
      <c r="F4" s="51" t="s">
        <v>85</v>
      </c>
      <c r="G4" s="51" t="s">
        <v>86</v>
      </c>
      <c r="H4" s="51" t="s">
        <v>163</v>
      </c>
      <c r="I4" s="51" t="s">
        <v>164</v>
      </c>
      <c r="J4" s="51" t="s">
        <v>165</v>
      </c>
    </row>
    <row r="5" spans="1:10" ht="14.5" customHeight="1">
      <c r="A5" s="4"/>
      <c r="B5" s="56" t="s">
        <v>168</v>
      </c>
      <c r="C5" s="196" t="s">
        <v>169</v>
      </c>
      <c r="D5" s="196"/>
      <c r="E5" s="196"/>
      <c r="F5" s="196"/>
      <c r="G5" s="206" t="s">
        <v>170</v>
      </c>
      <c r="H5" s="207"/>
      <c r="I5" s="207"/>
      <c r="J5" s="208"/>
    </row>
    <row r="6" spans="1:10" ht="24">
      <c r="A6" s="62" t="s">
        <v>171</v>
      </c>
      <c r="B6" s="57" t="s">
        <v>277</v>
      </c>
      <c r="C6" s="76" t="s">
        <v>276</v>
      </c>
      <c r="D6" s="162" t="s">
        <v>237</v>
      </c>
      <c r="E6" s="162" t="s">
        <v>238</v>
      </c>
      <c r="F6" s="162" t="s">
        <v>239</v>
      </c>
      <c r="G6" s="162" t="s">
        <v>276</v>
      </c>
      <c r="H6" s="162" t="s">
        <v>237</v>
      </c>
      <c r="I6" s="162" t="s">
        <v>238</v>
      </c>
      <c r="J6" s="162" t="s">
        <v>239</v>
      </c>
    </row>
    <row r="7" spans="1:10">
      <c r="A7" s="62" t="s">
        <v>172</v>
      </c>
      <c r="B7" s="56" t="s">
        <v>173</v>
      </c>
      <c r="C7" s="56">
        <v>12</v>
      </c>
      <c r="D7" s="56">
        <v>12</v>
      </c>
      <c r="E7" s="56">
        <v>12</v>
      </c>
      <c r="F7" s="56">
        <v>12</v>
      </c>
      <c r="G7" s="56">
        <v>12</v>
      </c>
      <c r="H7" s="56">
        <v>12</v>
      </c>
      <c r="I7" s="56">
        <v>12</v>
      </c>
      <c r="J7" s="56">
        <v>12</v>
      </c>
    </row>
    <row r="8" spans="1:10" ht="15" customHeight="1">
      <c r="A8" s="209" t="s">
        <v>174</v>
      </c>
      <c r="B8" s="209"/>
      <c r="C8" s="210"/>
      <c r="D8" s="210"/>
      <c r="E8" s="210"/>
      <c r="F8" s="210"/>
      <c r="G8" s="209"/>
      <c r="H8" s="209"/>
      <c r="I8" s="209"/>
      <c r="J8" s="209"/>
    </row>
    <row r="9" spans="1:10">
      <c r="A9" s="136">
        <v>1</v>
      </c>
      <c r="B9" s="134" t="s">
        <v>175</v>
      </c>
      <c r="C9" s="211"/>
      <c r="D9" s="211"/>
      <c r="E9" s="211"/>
      <c r="F9" s="211"/>
      <c r="G9" s="178">
        <v>26372.686479889999</v>
      </c>
      <c r="H9" s="178">
        <v>27542.657363959999</v>
      </c>
      <c r="I9" s="178">
        <v>28754.736162500001</v>
      </c>
      <c r="J9" s="178">
        <v>29720.62333839</v>
      </c>
    </row>
    <row r="10" spans="1:10" s="54" customFormat="1" ht="15" customHeight="1">
      <c r="A10" s="209" t="s">
        <v>176</v>
      </c>
      <c r="B10" s="209"/>
      <c r="C10" s="212"/>
      <c r="D10" s="212"/>
      <c r="E10" s="212"/>
      <c r="F10" s="212"/>
      <c r="G10" s="209"/>
      <c r="H10" s="209"/>
      <c r="I10" s="209"/>
      <c r="J10" s="209"/>
    </row>
    <row r="11" spans="1:10" ht="26.15" customHeight="1">
      <c r="A11" s="136">
        <v>2</v>
      </c>
      <c r="B11" s="134" t="s">
        <v>177</v>
      </c>
      <c r="C11" s="131">
        <v>54225.311248477512</v>
      </c>
      <c r="D11" s="131">
        <v>54272.509754941217</v>
      </c>
      <c r="E11" s="131">
        <v>54542.230842562865</v>
      </c>
      <c r="F11" s="131">
        <v>54791.066320719547</v>
      </c>
      <c r="G11" s="131">
        <v>3501.5729427752062</v>
      </c>
      <c r="H11" s="131">
        <v>3480.764404513186</v>
      </c>
      <c r="I11" s="131">
        <v>3456.9346830742829</v>
      </c>
      <c r="J11" s="131">
        <v>3433.9860728953158</v>
      </c>
    </row>
    <row r="12" spans="1:10">
      <c r="A12" s="136">
        <v>3</v>
      </c>
      <c r="B12" s="85" t="s">
        <v>178</v>
      </c>
      <c r="C12" s="131">
        <v>37577.947728925057</v>
      </c>
      <c r="D12" s="131">
        <v>38196.128904207035</v>
      </c>
      <c r="E12" s="131">
        <v>39333.173747196743</v>
      </c>
      <c r="F12" s="131">
        <v>40456.214367254419</v>
      </c>
      <c r="G12" s="131">
        <v>1878.8973864462528</v>
      </c>
      <c r="H12" s="131">
        <v>1909.8064452103513</v>
      </c>
      <c r="I12" s="131">
        <v>1966.6586873598374</v>
      </c>
      <c r="J12" s="131">
        <v>2022.8107183627208</v>
      </c>
    </row>
    <row r="13" spans="1:10">
      <c r="A13" s="136">
        <v>4</v>
      </c>
      <c r="B13" s="85" t="s">
        <v>179</v>
      </c>
      <c r="C13" s="131">
        <v>16199.567717215783</v>
      </c>
      <c r="D13" s="131">
        <v>15679.80639541751</v>
      </c>
      <c r="E13" s="131">
        <v>14869.865903758637</v>
      </c>
      <c r="F13" s="131">
        <v>14075.469694807616</v>
      </c>
      <c r="G13" s="131">
        <v>1622.6755563289535</v>
      </c>
      <c r="H13" s="131">
        <v>1570.9579593028343</v>
      </c>
      <c r="I13" s="131">
        <v>1490.2759957144463</v>
      </c>
      <c r="J13" s="131">
        <v>1411.1753545325948</v>
      </c>
    </row>
    <row r="14" spans="1:10">
      <c r="A14" s="136">
        <v>5</v>
      </c>
      <c r="B14" s="134" t="s">
        <v>180</v>
      </c>
      <c r="C14" s="131">
        <v>19934.818925215837</v>
      </c>
      <c r="D14" s="131">
        <v>20394.755740582499</v>
      </c>
      <c r="E14" s="131">
        <v>21376.712470982497</v>
      </c>
      <c r="F14" s="131">
        <v>22748.227725472501</v>
      </c>
      <c r="G14" s="131">
        <v>8454.5655848621755</v>
      </c>
      <c r="H14" s="131">
        <v>8532.4907223568116</v>
      </c>
      <c r="I14" s="131">
        <v>8751.0878070080216</v>
      </c>
      <c r="J14" s="131">
        <v>9223.9678763063075</v>
      </c>
    </row>
    <row r="15" spans="1:10" ht="27" customHeight="1">
      <c r="A15" s="136">
        <v>6</v>
      </c>
      <c r="B15" s="85" t="s">
        <v>181</v>
      </c>
      <c r="C15" s="131">
        <v>6447.475049120002</v>
      </c>
      <c r="D15" s="131">
        <v>7002.9012338966668</v>
      </c>
      <c r="E15" s="131">
        <v>7722.2220175699995</v>
      </c>
      <c r="F15" s="131">
        <v>8918.8449581199966</v>
      </c>
      <c r="G15" s="131">
        <v>1582.677158605379</v>
      </c>
      <c r="H15" s="131">
        <v>1718.7884946198876</v>
      </c>
      <c r="I15" s="131">
        <v>1896.8752697518557</v>
      </c>
      <c r="J15" s="131">
        <v>2193.5881706074179</v>
      </c>
    </row>
    <row r="16" spans="1:10">
      <c r="A16" s="136">
        <v>7</v>
      </c>
      <c r="B16" s="85" t="s">
        <v>182</v>
      </c>
      <c r="C16" s="131">
        <v>12424.204051997498</v>
      </c>
      <c r="D16" s="131">
        <v>12341.182744456664</v>
      </c>
      <c r="E16" s="131">
        <v>12667.444972988333</v>
      </c>
      <c r="F16" s="131">
        <v>12727.155275658333</v>
      </c>
      <c r="G16" s="131">
        <v>5808.7486021584637</v>
      </c>
      <c r="H16" s="131">
        <v>5763.030465507758</v>
      </c>
      <c r="I16" s="131">
        <v>5867.1670568319996</v>
      </c>
      <c r="J16" s="131">
        <v>5928.15221400472</v>
      </c>
    </row>
    <row r="17" spans="1:10">
      <c r="A17" s="136">
        <v>8</v>
      </c>
      <c r="B17" s="85" t="s">
        <v>183</v>
      </c>
      <c r="C17" s="131">
        <v>1063.1398240983333</v>
      </c>
      <c r="D17" s="131">
        <v>1050.6717622291669</v>
      </c>
      <c r="E17" s="131">
        <v>987.04548042416673</v>
      </c>
      <c r="F17" s="131">
        <v>1102.2274916941669</v>
      </c>
      <c r="G17" s="131">
        <v>1063.1398240983333</v>
      </c>
      <c r="H17" s="131">
        <v>1050.6717622291667</v>
      </c>
      <c r="I17" s="131">
        <v>987.04548042416673</v>
      </c>
      <c r="J17" s="131">
        <v>1102.2274916941669</v>
      </c>
    </row>
    <row r="18" spans="1:10">
      <c r="A18" s="136">
        <v>9</v>
      </c>
      <c r="B18" s="85" t="s">
        <v>184</v>
      </c>
      <c r="C18" s="168"/>
      <c r="D18" s="168"/>
      <c r="E18" s="168"/>
      <c r="F18" s="168"/>
      <c r="G18" s="131">
        <v>26.037376870291666</v>
      </c>
      <c r="H18" s="131">
        <v>22.400012994249998</v>
      </c>
      <c r="I18" s="131">
        <v>23.503611336666669</v>
      </c>
      <c r="J18" s="131">
        <v>20.903682780833339</v>
      </c>
    </row>
    <row r="19" spans="1:10">
      <c r="A19" s="136">
        <v>10</v>
      </c>
      <c r="B19" s="134" t="s">
        <v>185</v>
      </c>
      <c r="C19" s="131">
        <v>12115.591782866668</v>
      </c>
      <c r="D19" s="131">
        <v>12624.311403170836</v>
      </c>
      <c r="E19" s="131">
        <v>12962.097194089167</v>
      </c>
      <c r="F19" s="131">
        <v>13302.343140308332</v>
      </c>
      <c r="G19" s="131">
        <v>2246.1100664367909</v>
      </c>
      <c r="H19" s="131">
        <v>2325.3730377800821</v>
      </c>
      <c r="I19" s="131">
        <v>2379.6311801774991</v>
      </c>
      <c r="J19" s="131">
        <v>2473.0935316139162</v>
      </c>
    </row>
    <row r="20" spans="1:10" ht="24">
      <c r="A20" s="136">
        <v>11</v>
      </c>
      <c r="B20" s="85" t="s">
        <v>186</v>
      </c>
      <c r="C20" s="131">
        <v>905.48192035333307</v>
      </c>
      <c r="D20" s="131">
        <v>914.74457333916666</v>
      </c>
      <c r="E20" s="131">
        <v>906.41570232583342</v>
      </c>
      <c r="F20" s="131">
        <v>904.88263827083335</v>
      </c>
      <c r="G20" s="131">
        <v>905.4819203533325</v>
      </c>
      <c r="H20" s="131">
        <v>914.74457333916575</v>
      </c>
      <c r="I20" s="131">
        <v>906.41570232583274</v>
      </c>
      <c r="J20" s="131">
        <v>904.88263827083301</v>
      </c>
    </row>
    <row r="21" spans="1:10">
      <c r="A21" s="136">
        <v>12</v>
      </c>
      <c r="B21" s="85" t="s">
        <v>187</v>
      </c>
      <c r="C21" s="131">
        <v>126.95149613916666</v>
      </c>
      <c r="D21" s="131">
        <v>126.95605083916669</v>
      </c>
      <c r="E21" s="131">
        <v>126.95605083916669</v>
      </c>
      <c r="F21" s="131">
        <v>166.66220812</v>
      </c>
      <c r="G21" s="131">
        <v>126.95149613916666</v>
      </c>
      <c r="H21" s="131">
        <v>126.95605083916669</v>
      </c>
      <c r="I21" s="131">
        <v>126.95605083916669</v>
      </c>
      <c r="J21" s="131">
        <v>166.66220812</v>
      </c>
    </row>
    <row r="22" spans="1:10">
      <c r="A22" s="136">
        <v>13</v>
      </c>
      <c r="B22" s="85" t="s">
        <v>188</v>
      </c>
      <c r="C22" s="131">
        <v>11083.158366374166</v>
      </c>
      <c r="D22" s="131">
        <v>11582.610778992501</v>
      </c>
      <c r="E22" s="131">
        <v>11928.725440924165</v>
      </c>
      <c r="F22" s="131">
        <v>12230.798293917502</v>
      </c>
      <c r="G22" s="131">
        <v>1213.6766499442913</v>
      </c>
      <c r="H22" s="131">
        <v>1283.6724136017501</v>
      </c>
      <c r="I22" s="131">
        <v>1346.2594270124998</v>
      </c>
      <c r="J22" s="131">
        <v>1401.5486852230833</v>
      </c>
    </row>
    <row r="23" spans="1:10">
      <c r="A23" s="136">
        <v>14</v>
      </c>
      <c r="B23" s="134" t="s">
        <v>189</v>
      </c>
      <c r="C23" s="131">
        <v>208.21227720416664</v>
      </c>
      <c r="D23" s="131">
        <v>194.12754407166662</v>
      </c>
      <c r="E23" s="131">
        <v>185.32022174749997</v>
      </c>
      <c r="F23" s="131">
        <v>178.74659237666665</v>
      </c>
      <c r="G23" s="131">
        <v>73.408998534166642</v>
      </c>
      <c r="H23" s="131">
        <v>59.324265374166643</v>
      </c>
      <c r="I23" s="131">
        <v>51.365914209166647</v>
      </c>
      <c r="J23" s="131">
        <v>45.315880406666643</v>
      </c>
    </row>
    <row r="24" spans="1:10">
      <c r="A24" s="136">
        <v>15</v>
      </c>
      <c r="B24" s="134" t="s">
        <v>190</v>
      </c>
      <c r="C24" s="131">
        <v>16620.421218889998</v>
      </c>
      <c r="D24" s="131">
        <v>16409.111832825831</v>
      </c>
      <c r="E24" s="131">
        <v>16247.498801891665</v>
      </c>
      <c r="F24" s="131">
        <v>16055.070607180833</v>
      </c>
      <c r="G24" s="131">
        <v>1089.2235066083751</v>
      </c>
      <c r="H24" s="131">
        <v>1074.3908985955247</v>
      </c>
      <c r="I24" s="131">
        <v>1062.8649032646586</v>
      </c>
      <c r="J24" s="131">
        <v>1046.5976818607501</v>
      </c>
    </row>
    <row r="25" spans="1:10">
      <c r="A25" s="110">
        <v>16</v>
      </c>
      <c r="B25" s="92" t="s">
        <v>191</v>
      </c>
      <c r="C25" s="203"/>
      <c r="D25" s="203"/>
      <c r="E25" s="203"/>
      <c r="F25" s="203"/>
      <c r="G25" s="132">
        <v>15390.918476087005</v>
      </c>
      <c r="H25" s="132">
        <v>15494.743341614021</v>
      </c>
      <c r="I25" s="132">
        <v>15725.388099070295</v>
      </c>
      <c r="J25" s="132">
        <v>16243.864725863787</v>
      </c>
    </row>
    <row r="26" spans="1:10" s="54" customFormat="1" ht="14.5" customHeight="1">
      <c r="A26" s="204" t="s">
        <v>192</v>
      </c>
      <c r="B26" s="204"/>
      <c r="C26" s="204"/>
      <c r="D26" s="204"/>
      <c r="E26" s="204"/>
      <c r="F26" s="204"/>
      <c r="G26" s="204"/>
      <c r="H26" s="204"/>
      <c r="I26" s="204"/>
      <c r="J26" s="204"/>
    </row>
    <row r="27" spans="1:10" ht="14.5" hidden="1" customHeight="1">
      <c r="A27" s="136">
        <v>17</v>
      </c>
      <c r="B27" s="134" t="s">
        <v>193</v>
      </c>
      <c r="C27" s="134"/>
      <c r="D27" s="134"/>
      <c r="E27" s="134"/>
      <c r="F27" s="134"/>
      <c r="G27" s="134"/>
      <c r="H27" s="134"/>
      <c r="I27" s="134"/>
      <c r="J27" s="134"/>
    </row>
    <row r="28" spans="1:10">
      <c r="A28" s="136">
        <v>18</v>
      </c>
      <c r="B28" s="134" t="s">
        <v>194</v>
      </c>
      <c r="C28" s="155">
        <v>2867.9957697112045</v>
      </c>
      <c r="D28" s="155">
        <v>2940.8303908683602</v>
      </c>
      <c r="E28" s="155">
        <v>2942.4186043222394</v>
      </c>
      <c r="F28" s="155">
        <v>2853.4556998811067</v>
      </c>
      <c r="G28" s="131">
        <v>1971.3505981955336</v>
      </c>
      <c r="H28" s="131">
        <v>1988.5956519037161</v>
      </c>
      <c r="I28" s="131">
        <v>1901.6382344660979</v>
      </c>
      <c r="J28" s="131">
        <v>1762.4387430560353</v>
      </c>
    </row>
    <row r="29" spans="1:10">
      <c r="A29" s="136">
        <v>19</v>
      </c>
      <c r="B29" s="153" t="s">
        <v>195</v>
      </c>
      <c r="C29" s="131">
        <v>1303.3000143384425</v>
      </c>
      <c r="D29" s="131">
        <v>1310.4603117269032</v>
      </c>
      <c r="E29" s="131">
        <v>1541.4767451053908</v>
      </c>
      <c r="F29" s="131">
        <v>1730.3524852533694</v>
      </c>
      <c r="G29" s="156">
        <v>340.77394324235507</v>
      </c>
      <c r="H29" s="131">
        <v>341.70526465204716</v>
      </c>
      <c r="I29" s="131">
        <v>412.07236474174493</v>
      </c>
      <c r="J29" s="131">
        <v>488.23770704134034</v>
      </c>
    </row>
    <row r="30" spans="1:10" ht="36" hidden="1" customHeight="1">
      <c r="A30" s="136" t="s">
        <v>196</v>
      </c>
      <c r="B30" s="153" t="s">
        <v>197</v>
      </c>
      <c r="C30" s="200"/>
      <c r="D30" s="201"/>
      <c r="E30" s="201"/>
      <c r="F30" s="202"/>
      <c r="G30" s="154"/>
      <c r="H30" s="128"/>
      <c r="I30" s="128"/>
      <c r="J30" s="128"/>
    </row>
    <row r="31" spans="1:10" ht="14.5" hidden="1" customHeight="1">
      <c r="A31" s="136" t="s">
        <v>198</v>
      </c>
      <c r="B31" s="153" t="s">
        <v>199</v>
      </c>
      <c r="C31" s="200"/>
      <c r="D31" s="201"/>
      <c r="E31" s="201"/>
      <c r="F31" s="202"/>
      <c r="G31" s="154"/>
      <c r="H31" s="128"/>
      <c r="I31" s="128"/>
      <c r="J31" s="128"/>
    </row>
    <row r="32" spans="1:10">
      <c r="A32" s="110">
        <v>20</v>
      </c>
      <c r="B32" s="157" t="s">
        <v>200</v>
      </c>
      <c r="C32" s="132">
        <v>4171.2957840496465</v>
      </c>
      <c r="D32" s="132">
        <v>4251.2907025952627</v>
      </c>
      <c r="E32" s="132">
        <v>4483.8953494276311</v>
      </c>
      <c r="F32" s="132">
        <v>4583.8081851344759</v>
      </c>
      <c r="G32" s="158">
        <v>2312.1245414378886</v>
      </c>
      <c r="H32" s="132">
        <v>2330.3009165557633</v>
      </c>
      <c r="I32" s="132">
        <v>2313.7105992078427</v>
      </c>
      <c r="J32" s="132">
        <v>2250.6764500973754</v>
      </c>
    </row>
    <row r="33" spans="1:10">
      <c r="A33" s="152" t="s">
        <v>201</v>
      </c>
      <c r="B33" s="138" t="s">
        <v>202</v>
      </c>
      <c r="C33" s="172"/>
      <c r="D33" s="172"/>
      <c r="E33" s="172"/>
      <c r="F33" s="172"/>
      <c r="G33" s="131"/>
      <c r="H33" s="131"/>
      <c r="I33" s="131"/>
      <c r="J33" s="131"/>
    </row>
    <row r="34" spans="1:10">
      <c r="A34" s="151" t="s">
        <v>203</v>
      </c>
      <c r="B34" s="159" t="s">
        <v>204</v>
      </c>
      <c r="C34" s="160"/>
      <c r="D34" s="160"/>
      <c r="E34" s="160"/>
      <c r="F34" s="160"/>
      <c r="G34" s="173"/>
      <c r="H34" s="173"/>
      <c r="I34" s="173"/>
      <c r="J34" s="173"/>
    </row>
    <row r="35" spans="1:10">
      <c r="A35" s="152" t="s">
        <v>205</v>
      </c>
      <c r="B35" s="138" t="s">
        <v>206</v>
      </c>
      <c r="C35" s="131">
        <v>4171.2957840496465</v>
      </c>
      <c r="D35" s="131">
        <v>4251.2907025952627</v>
      </c>
      <c r="E35" s="131">
        <v>4483.8953494276311</v>
      </c>
      <c r="F35" s="131">
        <v>4583.8081851344759</v>
      </c>
      <c r="G35" s="131">
        <v>2312.1245414378886</v>
      </c>
      <c r="H35" s="131">
        <v>2330.3009165557633</v>
      </c>
      <c r="I35" s="131">
        <v>2313.7105992078427</v>
      </c>
      <c r="J35" s="131">
        <v>2250.6764500973754</v>
      </c>
    </row>
    <row r="36" spans="1:10" s="54" customFormat="1">
      <c r="A36" s="205" t="s">
        <v>207</v>
      </c>
      <c r="B36" s="205"/>
      <c r="C36" s="205"/>
      <c r="D36" s="205"/>
      <c r="E36" s="205"/>
      <c r="F36" s="205"/>
      <c r="G36" s="205"/>
      <c r="H36" s="205"/>
      <c r="I36" s="205"/>
      <c r="J36" s="205"/>
    </row>
    <row r="37" spans="1:10">
      <c r="A37" s="127" t="s">
        <v>208</v>
      </c>
      <c r="B37" s="129" t="s">
        <v>209</v>
      </c>
      <c r="C37" s="199"/>
      <c r="D37" s="199"/>
      <c r="E37" s="199"/>
      <c r="F37" s="199"/>
      <c r="G37" s="132">
        <v>26372.686479886914</v>
      </c>
      <c r="H37" s="132">
        <v>27542.657363956769</v>
      </c>
      <c r="I37" s="132">
        <v>28754.73616249832</v>
      </c>
      <c r="J37" s="132">
        <v>29720.623338393299</v>
      </c>
    </row>
    <row r="38" spans="1:10">
      <c r="A38" s="127">
        <v>22</v>
      </c>
      <c r="B38" s="129" t="s">
        <v>210</v>
      </c>
      <c r="C38" s="199"/>
      <c r="D38" s="199"/>
      <c r="E38" s="199"/>
      <c r="F38" s="199"/>
      <c r="G38" s="132">
        <v>13078.793934649117</v>
      </c>
      <c r="H38" s="132">
        <v>13164.442425058258</v>
      </c>
      <c r="I38" s="132">
        <v>13411.677499862451</v>
      </c>
      <c r="J38" s="132">
        <v>13993.188275766412</v>
      </c>
    </row>
    <row r="39" spans="1:10">
      <c r="A39" s="127">
        <v>23</v>
      </c>
      <c r="B39" s="129" t="s">
        <v>211</v>
      </c>
      <c r="C39" s="199"/>
      <c r="D39" s="199"/>
      <c r="E39" s="199"/>
      <c r="F39" s="199"/>
      <c r="G39" s="139">
        <v>2.0240540947702623</v>
      </c>
      <c r="H39" s="139">
        <v>2.0944475560610551</v>
      </c>
      <c r="I39" s="139">
        <v>2.1453474324548254</v>
      </c>
      <c r="J39" s="139">
        <v>2.1296635407578237</v>
      </c>
    </row>
    <row r="40" spans="1:10">
      <c r="A40" s="7"/>
      <c r="B40" s="7"/>
      <c r="C40" s="7"/>
      <c r="D40" s="7"/>
      <c r="E40" s="7"/>
      <c r="F40" s="7"/>
      <c r="G40" s="7"/>
      <c r="H40" s="7"/>
      <c r="I40" s="7"/>
      <c r="J40" s="7"/>
    </row>
    <row r="41" spans="1:10" ht="14.5" customHeight="1">
      <c r="A41" s="189" t="s">
        <v>212</v>
      </c>
      <c r="B41" s="189"/>
      <c r="C41" s="189"/>
      <c r="D41" s="189"/>
      <c r="E41" s="189"/>
      <c r="F41" s="189"/>
      <c r="G41" s="189"/>
      <c r="H41" s="189"/>
      <c r="I41" s="189"/>
      <c r="J41" s="189"/>
    </row>
    <row r="42" spans="1:10">
      <c r="A42" s="169"/>
      <c r="B42" s="169"/>
      <c r="C42" s="169"/>
      <c r="D42" s="169"/>
      <c r="E42" s="169"/>
      <c r="F42" s="169"/>
      <c r="G42" s="169"/>
      <c r="H42" s="169"/>
      <c r="I42" s="169"/>
      <c r="J42" s="169"/>
    </row>
    <row r="43" spans="1:10">
      <c r="A43" s="170" t="s">
        <v>213</v>
      </c>
      <c r="B43" s="171"/>
      <c r="C43" s="171"/>
      <c r="D43" s="171"/>
      <c r="E43" s="171"/>
      <c r="F43" s="171"/>
      <c r="G43" s="171"/>
      <c r="H43" s="171"/>
      <c r="I43" s="171"/>
      <c r="J43" s="171"/>
    </row>
    <row r="44" spans="1:10">
      <c r="A44" s="182" t="s">
        <v>290</v>
      </c>
      <c r="B44" s="182"/>
      <c r="C44" s="182"/>
      <c r="D44" s="182"/>
      <c r="E44" s="182"/>
      <c r="F44" s="182"/>
      <c r="G44" s="182"/>
      <c r="H44" s="182"/>
      <c r="I44" s="182"/>
      <c r="J44" s="182"/>
    </row>
    <row r="45" spans="1:10">
      <c r="A45" s="170"/>
      <c r="B45" s="171"/>
      <c r="C45" s="171"/>
      <c r="D45" s="171"/>
      <c r="E45" s="171"/>
      <c r="F45" s="171"/>
      <c r="G45" s="171"/>
      <c r="H45" s="171"/>
      <c r="I45" s="171"/>
      <c r="J45" s="171"/>
    </row>
    <row r="46" spans="1:10" ht="17.5" customHeight="1">
      <c r="A46" s="182" t="s">
        <v>289</v>
      </c>
      <c r="B46" s="182"/>
      <c r="C46" s="182"/>
      <c r="D46" s="182"/>
      <c r="E46" s="182"/>
      <c r="F46" s="182"/>
      <c r="G46" s="182"/>
      <c r="H46" s="182"/>
      <c r="I46" s="182"/>
      <c r="J46" s="182"/>
    </row>
    <row r="47" spans="1:10">
      <c r="A47" s="1"/>
      <c r="B47" s="2"/>
      <c r="C47" s="2"/>
      <c r="D47" s="2"/>
      <c r="E47" s="174"/>
      <c r="F47" s="175"/>
      <c r="G47" s="175"/>
      <c r="H47" s="174"/>
      <c r="I47" s="2"/>
      <c r="J47" s="2"/>
    </row>
    <row r="48" spans="1:10">
      <c r="A48" s="70"/>
      <c r="B48" s="70"/>
      <c r="C48" s="70"/>
      <c r="D48" s="70"/>
      <c r="E48" s="175"/>
      <c r="F48" s="175"/>
      <c r="G48" s="175"/>
      <c r="H48" s="175"/>
      <c r="I48" s="70"/>
      <c r="J48" s="70"/>
    </row>
    <row r="49" spans="1:10" ht="18.5">
      <c r="A49" s="133" t="s">
        <v>279</v>
      </c>
      <c r="B49" s="81"/>
      <c r="C49" s="81"/>
      <c r="D49" s="70"/>
      <c r="E49" s="70"/>
      <c r="F49" s="70"/>
      <c r="G49" s="70"/>
      <c r="H49" s="70"/>
      <c r="I49" s="70"/>
      <c r="J49" s="70"/>
    </row>
    <row r="50" spans="1:10">
      <c r="A50" s="83" t="s">
        <v>229</v>
      </c>
      <c r="B50" s="73"/>
      <c r="C50" s="73"/>
      <c r="D50" s="70"/>
      <c r="E50" s="70"/>
      <c r="F50" s="70"/>
      <c r="G50" s="70"/>
      <c r="H50" s="70"/>
      <c r="I50" s="70"/>
      <c r="J50" s="70"/>
    </row>
    <row r="51" spans="1:10" ht="15.5">
      <c r="A51" s="84"/>
      <c r="B51" s="73"/>
      <c r="C51" s="73"/>
      <c r="D51" s="70"/>
      <c r="E51" s="70"/>
      <c r="F51" s="70"/>
      <c r="G51" s="70"/>
      <c r="H51" s="70"/>
      <c r="I51" s="70"/>
      <c r="J51" s="70"/>
    </row>
    <row r="52" spans="1:10" ht="24">
      <c r="A52" s="110" t="s">
        <v>228</v>
      </c>
      <c r="B52" s="86"/>
      <c r="C52" s="198" t="s">
        <v>236</v>
      </c>
      <c r="D52" s="198"/>
      <c r="E52" s="198"/>
      <c r="F52" s="198"/>
      <c r="G52" s="198"/>
      <c r="H52" s="198"/>
      <c r="I52" s="198"/>
      <c r="J52" s="198"/>
    </row>
    <row r="53" spans="1:10" ht="65.5" customHeight="1">
      <c r="A53" s="135" t="s">
        <v>219</v>
      </c>
      <c r="B53" s="108" t="s">
        <v>230</v>
      </c>
      <c r="C53" s="197" t="s">
        <v>287</v>
      </c>
      <c r="D53" s="197"/>
      <c r="E53" s="197"/>
      <c r="F53" s="197"/>
      <c r="G53" s="197"/>
      <c r="H53" s="197"/>
      <c r="I53" s="197"/>
      <c r="J53" s="197"/>
    </row>
    <row r="54" spans="1:10" ht="30" customHeight="1">
      <c r="A54" s="135" t="s">
        <v>220</v>
      </c>
      <c r="B54" s="108" t="s">
        <v>231</v>
      </c>
      <c r="C54" s="197" t="s">
        <v>294</v>
      </c>
      <c r="D54" s="197"/>
      <c r="E54" s="197"/>
      <c r="F54" s="197"/>
      <c r="G54" s="197"/>
      <c r="H54" s="197"/>
      <c r="I54" s="197"/>
      <c r="J54" s="197"/>
    </row>
    <row r="55" spans="1:10" ht="130.5" customHeight="1">
      <c r="A55" s="109" t="s">
        <v>221</v>
      </c>
      <c r="B55" s="108" t="s">
        <v>232</v>
      </c>
      <c r="C55" s="197" t="s">
        <v>214</v>
      </c>
      <c r="D55" s="197"/>
      <c r="E55" s="197"/>
      <c r="F55" s="197"/>
      <c r="G55" s="197"/>
      <c r="H55" s="197"/>
      <c r="I55" s="197"/>
      <c r="J55" s="197"/>
    </row>
    <row r="56" spans="1:10" ht="53.5" customHeight="1">
      <c r="A56" s="135" t="s">
        <v>222</v>
      </c>
      <c r="B56" s="108" t="s">
        <v>233</v>
      </c>
      <c r="C56" s="197" t="s">
        <v>288</v>
      </c>
      <c r="D56" s="197"/>
      <c r="E56" s="197"/>
      <c r="F56" s="197"/>
      <c r="G56" s="197"/>
      <c r="H56" s="197"/>
      <c r="I56" s="197"/>
      <c r="J56" s="197"/>
    </row>
    <row r="57" spans="1:10" ht="63.65" customHeight="1">
      <c r="A57" s="109" t="s">
        <v>223</v>
      </c>
      <c r="B57" s="108" t="s">
        <v>215</v>
      </c>
      <c r="C57" s="197" t="s">
        <v>216</v>
      </c>
      <c r="D57" s="197"/>
      <c r="E57" s="197"/>
      <c r="F57" s="197"/>
      <c r="G57" s="197"/>
      <c r="H57" s="197"/>
      <c r="I57" s="197"/>
      <c r="J57" s="197"/>
    </row>
    <row r="58" spans="1:10" ht="59.5" customHeight="1">
      <c r="A58" s="135" t="s">
        <v>224</v>
      </c>
      <c r="B58" s="108" t="s">
        <v>234</v>
      </c>
      <c r="C58" s="197" t="s">
        <v>217</v>
      </c>
      <c r="D58" s="197"/>
      <c r="E58" s="197"/>
      <c r="F58" s="197"/>
      <c r="G58" s="197"/>
      <c r="H58" s="197"/>
      <c r="I58" s="197"/>
      <c r="J58" s="197"/>
    </row>
    <row r="59" spans="1:10" ht="36">
      <c r="A59" s="135" t="s">
        <v>225</v>
      </c>
      <c r="B59" s="108" t="s">
        <v>235</v>
      </c>
      <c r="C59" s="197" t="s">
        <v>218</v>
      </c>
      <c r="D59" s="197"/>
      <c r="E59" s="197"/>
      <c r="F59" s="197"/>
      <c r="G59" s="197"/>
      <c r="H59" s="197"/>
      <c r="I59" s="197"/>
      <c r="J59" s="197"/>
    </row>
    <row r="60" spans="1:10">
      <c r="A60" s="70"/>
      <c r="B60" s="70"/>
      <c r="C60" s="70"/>
      <c r="D60" s="70"/>
      <c r="E60" s="70"/>
      <c r="F60" s="70"/>
      <c r="G60" s="70"/>
      <c r="H60" s="70"/>
      <c r="I60" s="70"/>
      <c r="J60" s="70"/>
    </row>
  </sheetData>
  <mergeCells count="24">
    <mergeCell ref="C5:F5"/>
    <mergeCell ref="G5:J5"/>
    <mergeCell ref="A8:J8"/>
    <mergeCell ref="C9:F9"/>
    <mergeCell ref="A10:J10"/>
    <mergeCell ref="C25:F25"/>
    <mergeCell ref="A26:J26"/>
    <mergeCell ref="C30:F30"/>
    <mergeCell ref="A36:J36"/>
    <mergeCell ref="C37:F37"/>
    <mergeCell ref="C38:F38"/>
    <mergeCell ref="C39:F39"/>
    <mergeCell ref="C31:F31"/>
    <mergeCell ref="A41:J41"/>
    <mergeCell ref="A46:J46"/>
    <mergeCell ref="A44:J44"/>
    <mergeCell ref="C56:J56"/>
    <mergeCell ref="C57:J57"/>
    <mergeCell ref="C58:J58"/>
    <mergeCell ref="C59:J59"/>
    <mergeCell ref="C52:J52"/>
    <mergeCell ref="C53:J53"/>
    <mergeCell ref="C55:J55"/>
    <mergeCell ref="C54:J54"/>
  </mergeCells>
  <pageMargins left="0.70866141732283472" right="0.70866141732283472" top="0.74803149606299213" bottom="0.74803149606299213" header="0.31496062992125984" footer="0.31496062992125984"/>
  <pageSetup paperSize="9" scale="80" fitToWidth="0" fitToHeight="0" orientation="landscape" r:id="rId1"/>
  <rowBreaks count="1" manualBreakCount="1">
    <brk id="39" max="9"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Asiakirja" ma:contentTypeID="0x010100004F822CA9ABBC4BA1A8726889C1455D" ma:contentTypeVersion="6" ma:contentTypeDescription="Luo uusi asiakirja." ma:contentTypeScope="" ma:versionID="e90a9de445bf95d520880592809d9812">
  <xsd:schema xmlns:xsd="http://www.w3.org/2001/XMLSchema" xmlns:xs="http://www.w3.org/2001/XMLSchema" xmlns:p="http://schemas.microsoft.com/office/2006/metadata/properties" xmlns:ns2="b79a96e0-eff6-4e28-8c12-ee904e024ea3" xmlns:ns3="3c379c20-8198-49bd-b369-eb76ad34c45e" targetNamespace="http://schemas.microsoft.com/office/2006/metadata/properties" ma:root="true" ma:fieldsID="7824543fffd64b6de6cb2fae48f6013e" ns2:_="" ns3:_="">
    <xsd:import namespace="b79a96e0-eff6-4e28-8c12-ee904e024ea3"/>
    <xsd:import namespace="3c379c20-8198-49bd-b369-eb76ad34c45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9a96e0-eff6-4e28-8c12-ee904e024e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c379c20-8198-49bd-b369-eb76ad34c45e" elementFormDefault="qualified">
    <xsd:import namespace="http://schemas.microsoft.com/office/2006/documentManagement/types"/>
    <xsd:import namespace="http://schemas.microsoft.com/office/infopath/2007/PartnerControls"/>
    <xsd:element name="SharedWithUsers" ma:index="10" nillable="true" ma:displayName="Jaett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Jakamisen tiedot"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isältölaji"/>
        <xsd:element ref="dc:title" minOccurs="0" maxOccurs="1" ma:index="4" ma:displayName="Otsikk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C9269E-B9B2-43B2-B3FA-F425A9D348DD}">
  <ds:schemaRefs>
    <ds:schemaRef ds:uri="http://purl.org/dc/elements/1.1/"/>
    <ds:schemaRef ds:uri="http://schemas.microsoft.com/office/2006/metadata/properties"/>
    <ds:schemaRef ds:uri="3c379c20-8198-49bd-b369-eb76ad34c45e"/>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b79a96e0-eff6-4e28-8c12-ee904e024ea3"/>
    <ds:schemaRef ds:uri="http://www.w3.org/XML/1998/namespace"/>
    <ds:schemaRef ds:uri="http://purl.org/dc/dcmitype/"/>
  </ds:schemaRefs>
</ds:datastoreItem>
</file>

<file path=customXml/itemProps2.xml><?xml version="1.0" encoding="utf-8"?>
<ds:datastoreItem xmlns:ds="http://schemas.openxmlformats.org/officeDocument/2006/customXml" ds:itemID="{0F980BD7-6010-406C-BDEB-190653616E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9a96e0-eff6-4e28-8c12-ee904e024ea3"/>
    <ds:schemaRef ds:uri="3c379c20-8198-49bd-b369-eb76ad34c4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54C8D-2922-4196-9D6A-5FEE3F022D5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Laskentataulukot</vt:lpstr>
      </vt:variant>
      <vt:variant>
        <vt:i4>9</vt:i4>
      </vt:variant>
      <vt:variant>
        <vt:lpstr>Nimetyt alueet</vt:lpstr>
      </vt:variant>
      <vt:variant>
        <vt:i4>10</vt:i4>
      </vt:variant>
    </vt:vector>
  </HeadingPairs>
  <TitlesOfParts>
    <vt:vector size="19" baseType="lpstr">
      <vt:lpstr>Cover</vt:lpstr>
      <vt:lpstr>Table of contents</vt:lpstr>
      <vt:lpstr>Table 1.1</vt:lpstr>
      <vt:lpstr>Table 1.2</vt:lpstr>
      <vt:lpstr>Table 1.3</vt:lpstr>
      <vt:lpstr>Table 1.4</vt:lpstr>
      <vt:lpstr>Table 1.5</vt:lpstr>
      <vt:lpstr>Table 1.6</vt:lpstr>
      <vt:lpstr>Table 1.7 &amp; 1.8</vt:lpstr>
      <vt:lpstr>Cover!Tulostusalue</vt:lpstr>
      <vt:lpstr>'Table 1.1'!Tulostusalue</vt:lpstr>
      <vt:lpstr>'Table 1.2'!Tulostusalue</vt:lpstr>
      <vt:lpstr>'Table 1.3'!Tulostusalue</vt:lpstr>
      <vt:lpstr>'Table 1.4'!Tulostusalue</vt:lpstr>
      <vt:lpstr>'Table 1.5'!Tulostusalue</vt:lpstr>
      <vt:lpstr>'Table 1.6'!Tulostusalue</vt:lpstr>
      <vt:lpstr>'Table 1.7 &amp; 1.8'!Tulostusalue</vt:lpstr>
      <vt:lpstr>'Table of contents'!Tulostusalue</vt:lpstr>
      <vt:lpstr>'Table 1.5'!Tulostusalue1</vt:lpstr>
    </vt:vector>
  </TitlesOfParts>
  <Manager/>
  <Company>OP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Nurminen Nina</dc:creator>
  <cp:keywords/>
  <dc:description/>
  <cp:lastModifiedBy>Nurminen Nina</cp:lastModifiedBy>
  <cp:revision/>
  <cp:lastPrinted>2024-05-02T09:28:21Z</cp:lastPrinted>
  <dcterms:created xsi:type="dcterms:W3CDTF">2016-08-09T07:10:10Z</dcterms:created>
  <dcterms:modified xsi:type="dcterms:W3CDTF">2024-05-07T08:38:03Z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0x010100004F822CA9ABBC4BA1A8726889C1455D</vt:lpwstr>
  </property>
</Properties>
</file>