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ämäTyökirja"/>
  <mc:AlternateContent xmlns:mc="http://schemas.openxmlformats.org/markup-compatibility/2006">
    <mc:Choice Requires="x15">
      <x15ac:absPath xmlns:x15ac="http://schemas.microsoft.com/office/spreadsheetml/2010/11/ac" url="C:\Users\U547161\Downloads\keskeneräisiä\"/>
    </mc:Choice>
  </mc:AlternateContent>
  <xr:revisionPtr revIDLastSave="0" documentId="8_{FFB0F775-AF84-4702-BEB6-0E368FC2AA80}" xr6:coauthVersionLast="47" xr6:coauthVersionMax="47" xr10:uidLastSave="{00000000-0000-0000-0000-000000000000}"/>
  <bookViews>
    <workbookView xWindow="28690" yWindow="-110" windowWidth="29020" windowHeight="15700" tabRatio="791" xr2:uid="{00000000-000D-0000-FFFF-FFFF00000000}"/>
  </bookViews>
  <sheets>
    <sheet name="Cover" sheetId="126" r:id="rId1"/>
    <sheet name="Table of contents" sheetId="147" r:id="rId2"/>
    <sheet name="Table 1.1" sheetId="2" r:id="rId3"/>
    <sheet name="Table 1.2" sheetId="164" r:id="rId4"/>
    <sheet name="Table 1.3" sheetId="5" r:id="rId5"/>
    <sheet name="Table 1.4" sheetId="7" r:id="rId6"/>
    <sheet name="Table 1.5" sheetId="6" r:id="rId7"/>
    <sheet name="Table 1.6" sheetId="4" r:id="rId8"/>
    <sheet name="Table 1.7 &amp; 1.8" sheetId="22" r:id="rId9"/>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0">Cover!$A$1:$I$39</definedName>
    <definedName name="_xlnm.Print_Area" localSheetId="2">'Table 1.1'!$A$1:$C$36</definedName>
    <definedName name="_xlnm.Print_Area" localSheetId="3">'Table 1.2'!$A$1:$C$43</definedName>
    <definedName name="_xlnm.Print_Area" localSheetId="4">'Table 1.3'!$A$1:$D$39</definedName>
    <definedName name="_xlnm.Print_Area" localSheetId="5">'Table 1.4'!$A$1:$G$56</definedName>
    <definedName name="_xlnm.Print_Area" localSheetId="6">'Table 1.5'!$A$1:$D$25</definedName>
    <definedName name="_xlnm.Print_Area" localSheetId="7">'Table 1.6'!$A$1:$E$36</definedName>
    <definedName name="_xlnm.Print_Area" localSheetId="8">'Table 1.7 &amp; 1.8'!$A$1:$J$60</definedName>
    <definedName name="_xlnm.Print_Area" localSheetId="1">'Table of contents'!$A$1:$B$15</definedName>
    <definedName name="Tulostusalue1" localSheetId="6">'Table 1.5'!$A$1:$D$25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26" i="164" l="1"/>
  <c r="C13" i="6"/>
  <c r="D17" i="5" l="1"/>
  <c r="D19" i="5" s="1"/>
  <c r="B30" i="2"/>
  <c r="B15" i="2" l="1"/>
  <c r="B21" i="2" s="1"/>
  <c r="B25" i="2" s="1"/>
  <c r="B31" i="2" s="1"/>
  <c r="E6" i="4" l="1"/>
  <c r="C17" i="5" l="1"/>
  <c r="C19" i="5" s="1"/>
  <c r="C9" i="5"/>
  <c r="C14" i="7" l="1"/>
  <c r="C15" i="7"/>
  <c r="C13" i="7"/>
  <c r="C11" i="7" l="1"/>
  <c r="E35" i="4"/>
  <c r="E34" i="4"/>
  <c r="E33" i="4"/>
  <c r="E31" i="4"/>
  <c r="E29" i="4"/>
  <c r="E26" i="4"/>
  <c r="E25" i="4"/>
  <c r="E22" i="4"/>
  <c r="E20" i="4"/>
  <c r="E14" i="4"/>
  <c r="E16" i="4"/>
  <c r="E17" i="4"/>
  <c r="E13" i="4"/>
  <c r="E8" i="4"/>
  <c r="E7" i="4"/>
  <c r="D16" i="5" l="1"/>
  <c r="C16" i="5"/>
  <c r="C7" i="7" l="1"/>
  <c r="C8" i="7" l="1"/>
  <c r="C9" i="7" l="1"/>
</calcChain>
</file>

<file path=xl/sharedStrings.xml><?xml version="1.0" encoding="utf-8"?>
<sst xmlns="http://schemas.openxmlformats.org/spreadsheetml/2006/main" count="334" uniqueCount="295">
  <si>
    <t>Table of Contents</t>
  </si>
  <si>
    <t>Table 1.1</t>
  </si>
  <si>
    <t>Own funds</t>
  </si>
  <si>
    <t>Table 1.2</t>
  </si>
  <si>
    <t>Table 1.3</t>
  </si>
  <si>
    <t>Capital Ratios</t>
  </si>
  <si>
    <t>Table 1.4</t>
  </si>
  <si>
    <t>Key Metrics template (EU KM1)</t>
  </si>
  <si>
    <t>Table 1.5</t>
  </si>
  <si>
    <t>Financial conglomerates information on own funds and capital adequacy ratio (EU INS2)</t>
  </si>
  <si>
    <t>Quantitative information of LCR (EU LIQ1)</t>
  </si>
  <si>
    <t>Qualitative information on LCR (EU LIQB)</t>
  </si>
  <si>
    <t>1.1 Own Funds</t>
  </si>
  <si>
    <t>EUR million</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</si>
  <si>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</si>
  <si>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</si>
  <si>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</si>
  <si>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</si>
  <si>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</si>
  <si>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</si>
  <si>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</si>
  <si>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</si>
  <si>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</si>
  <si>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</si>
  <si>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</si>
  <si>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</si>
  <si>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</si>
  <si>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</si>
  <si>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</si>
  <si>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</si>
  <si>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</si>
  <si>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</si>
  <si>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</si>
  <si>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</si>
  <si>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</si>
  <si>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</si>
  <si>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</si>
  <si>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</si>
  <si>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</si>
  <si>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</si>
  <si>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</si>
  <si>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</si>
  <si>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</si>
  <si>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</si>
  <si>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</si>
  <si>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</si>
  <si>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</si>
  <si>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</si>
  <si>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</si>
  <si>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</si>
  <si>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</si>
  <si>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</si>
  <si>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</si>
  <si>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</si>
  <si>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</si>
  <si>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</si>
  <si>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</si>
  <si>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</si>
  <si>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</si>
  <si>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</si>
  <si>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</si>
  <si>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</si>
  <si>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</si>
  <si>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</si>
  <si>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</si>
  <si>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</si>
  <si>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</si>
  <si>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</si>
  <si>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</si>
  <si>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</si>
  <si>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</si>
  <si>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24b</t>
  </si>
  <si>
    <t>Other risks</t>
  </si>
  <si>
    <t>Total</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</si>
  <si>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</si>
  <si>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</si>
  <si>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</si>
  <si>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</si>
  <si>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</si>
  <si>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</si>
  <si>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</si>
  <si>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</si>
  <si>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</si>
  <si>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</si>
  <si>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</si>
  <si>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</si>
  <si>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</si>
  <si>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</si>
  <si>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</si>
  <si>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</si>
  <si>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</si>
  <si>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</si>
  <si>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</si>
  <si>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</si>
  <si>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</si>
  <si>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</si>
  <si>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</si>
  <si>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</si>
  <si>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</si>
  <si>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</si>
  <si>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</si>
  <si>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</si>
  <si>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</si>
  <si>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</si>
  <si>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</si>
  <si>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</si>
  <si>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</si>
  <si>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</si>
  <si>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</si>
  <si>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</si>
  <si>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</si>
  <si>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</si>
  <si>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</si>
  <si>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</si>
  <si>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</si>
  <si>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</si>
  <si>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</si>
  <si>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</si>
  <si>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</si>
  <si>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</si>
  <si>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</si>
  <si>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</si>
  <si>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</si>
  <si>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</si>
  <si>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</si>
  <si>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</si>
  <si>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</si>
  <si>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</si>
  <si>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</si>
  <si>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</si>
  <si>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</si>
  <si>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</si>
  <si>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</si>
  <si>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</si>
  <si>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</si>
  <si>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</si>
  <si>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</si>
  <si>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</si>
  <si>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</si>
  <si>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</si>
  <si>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</si>
  <si>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</si>
  <si>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</si>
  <si>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</si>
  <si>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</si>
  <si>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</si>
  <si>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</si>
  <si>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</si>
  <si>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</si>
  <si>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</si>
  <si>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</si>
  <si>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</si>
  <si>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</si>
  <si>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</si>
  <si>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</si>
  <si>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</si>
  <si>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</si>
  <si>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</si>
  <si>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</si>
  <si>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</si>
  <si>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</si>
  <si>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</si>
  <si>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</si>
  <si>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</si>
  <si>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</si>
  <si>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</si>
  <si>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Covered bonds</t>
  </si>
  <si>
    <t>Other</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</si>
  <si>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</si>
  <si>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</si>
  <si>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</si>
  <si>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</si>
  <si>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</si>
  <si>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</si>
  <si>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</si>
  <si>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</si>
  <si>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</si>
  <si>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</si>
  <si>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</si>
  <si>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</si>
  <si>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</si>
  <si>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</si>
  <si>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</si>
  <si>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</si>
  <si>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</si>
  <si>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</si>
  <si>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</si>
  <si>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</si>
  <si>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</si>
  <si>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</si>
  <si>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</si>
  <si>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</si>
  <si>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</si>
  <si>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</si>
  <si>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</si>
  <si>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</si>
  <si>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</si>
  <si>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</si>
  <si>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</si>
  <si>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</si>
  <si>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</si>
  <si>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</si>
  <si>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</si>
  <si>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</si>
  <si>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</si>
  <si>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</si>
  <si>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</si>
  <si>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</si>
  <si>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</si>
  <si>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</si>
  <si>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</si>
  <si>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</si>
  <si>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</si>
  <si>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</si>
  <si>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</si>
  <si>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</si>
  <si>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</si>
  <si>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</si>
  <si>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N/A</t>
  </si>
  <si>
    <t>(a)</t>
  </si>
  <si>
    <t>(b)</t>
  </si>
  <si>
    <t>(c)</t>
  </si>
  <si>
    <t>(d)</t>
  </si>
  <si>
    <t>(e)</t>
  </si>
  <si>
    <t>(f)</t>
  </si>
  <si>
    <t>(g)</t>
  </si>
  <si>
    <t>General credit risk adjustments</t>
  </si>
  <si>
    <t>Other items included in Banking’s Tier 1 and Tier 2 capital</t>
  </si>
  <si>
    <t>Row number</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</si>
  <si>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</si>
  <si>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</si>
  <si>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</si>
  <si>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</si>
  <si>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</si>
  <si>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Currency mismatch in the LCR</t>
  </si>
  <si>
    <t>Other items in the LCR calculation that are not captured in the LCR disclosure template but that the institution considers relevant for its liquidity profile</t>
  </si>
  <si>
    <t>Qualitative information</t>
  </si>
  <si>
    <t>31 Dec 2023</t>
  </si>
  <si>
    <t>30 Sep 2023</t>
  </si>
  <si>
    <t>30 June 2023</t>
  </si>
  <si>
    <t>March 2023 Risk-weighted exposure amounts and capital ratios have been amended after their initial disclosure.</t>
  </si>
  <si>
    <t xml:space="preserve">Overview of total risk exposure amounts (EU OV1) </t>
  </si>
  <si>
    <t>Overview of capital adequacy</t>
  </si>
  <si>
    <t>Table 1.6</t>
  </si>
  <si>
    <t>Table 1.7</t>
  </si>
  <si>
    <t>** Total risk exposure amount x 14.4%</t>
  </si>
  <si>
    <t>1 Overview of capital adequacy</t>
  </si>
  <si>
    <t>1.6 Overview of total risk exposure amounts (EU OV1)</t>
  </si>
  <si>
    <t>1.2 Risk exposure amount</t>
  </si>
  <si>
    <t>Credit and counterparty risk</t>
  </si>
  <si>
    <t>Central government and central banks exposure</t>
  </si>
  <si>
    <t>Credit institution exposure</t>
  </si>
  <si>
    <t>Corporate exposure</t>
  </si>
  <si>
    <t>Retail exposure</t>
  </si>
  <si>
    <t>Mortgage-backed exposure</t>
  </si>
  <si>
    <t>Defaulted exposure</t>
  </si>
  <si>
    <t>Items of especially high risk</t>
  </si>
  <si>
    <t>Receivables to which a short-term credit rating can be applied</t>
  </si>
  <si>
    <t>Collective investment undertakings (CIU)</t>
  </si>
  <si>
    <t>Equity investments</t>
  </si>
  <si>
    <t>Risks of the CCP’s default fund</t>
  </si>
  <si>
    <t>Securitisations</t>
  </si>
  <si>
    <t>Market and settlement risk (Standardised Approach)</t>
  </si>
  <si>
    <t>Operational risk (Standardised Approach)</t>
  </si>
  <si>
    <t>Valuation adjustment (CVA)</t>
  </si>
  <si>
    <t>Standardised Approach (SA)</t>
  </si>
  <si>
    <t>Risk Exposure Amount</t>
  </si>
  <si>
    <t>Table 1.8</t>
  </si>
  <si>
    <t>Other risks*</t>
  </si>
  <si>
    <t>31 Dec
2023</t>
  </si>
  <si>
    <t>30 Sep
2023</t>
  </si>
  <si>
    <t>30 June
2023</t>
  </si>
  <si>
    <t>31 March
2023</t>
  </si>
  <si>
    <t>This report discloses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it is not directly comparable with other information disclosed on OP Financial Group. The Report is unaudited.</t>
  </si>
  <si>
    <t xml:space="preserve">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investments made in them have a major impact on capital adequacy calculated in accordance with the capital adequacy regulations for credit institutions. </t>
  </si>
  <si>
    <t>OP Amalgamation Pillar III disclosures 31st March 2024</t>
  </si>
  <si>
    <t>31 March 2024</t>
  </si>
  <si>
    <t>Quarter ending on (31 March 2024)</t>
  </si>
  <si>
    <t>1.7 Quantitative information of LCR (EU LIQ1)</t>
  </si>
  <si>
    <t>1.8 Qualitative information on LCR (EU LIQB)</t>
  </si>
  <si>
    <t>Planned profit distribution and unpaid profit distribution for previous financial year</t>
  </si>
  <si>
    <t>The table presents how OP Amalgamation’s CET1 capital derives from OP Financial Group’s equity capital. The CET1 capital was increased by banking earnings, of which the planned full-year profit distribution has been subtracted. The amount of Profit Shares in CET1 capital was EUR 3.2 billion (3.1).</t>
  </si>
  <si>
    <t>OP Financial Group’s CET1 ratio was 19.6% (19.2), which exceeds the minimum regulatory requirement by 7.3 percentage points. The ratio was improved by earnings performance.</t>
  </si>
  <si>
    <t>As a credit institution, OP Financial Group’s capital adequacy is on a solid basis compared to the statutory requirements and those set by the authorities. The statutory minimum for the capital adequacy ratio is 8% and for the CET1 ratio 4.5%; the minimum requirement of 1.5% for AT1, which is covered with CET1, raises the CET1 minimum to 6.0%. The requirement for the capital conservation buffer of 2.5% under the Act on Credit Institutions, the O-SII buffer of 1.5%, the change in the countercyclical capital buffer for foreign exposures, and the ECB’s P2R requirement increase, in practice, the minimum total capital ratio to 14.4% and the minimum CET1 ratio to 12.4%, including the shortfalls of Additional Tier 1 (AT1) and Tier 2 (T2) capital. 
The Finnish Financial Supervisory Authority (FIN-FSA) makes a macroprudential policy decision on a quarterly basis. In March 2024, the FIN-FSA reiterated its decision not to impose a countercyclical capital buffer requirement on banks. In its macroprudential policy decision in March 2023, the FIN-FSA set a systemic risk buffer of 1% for OP Financial Group, effective as of 1 April 2024.</t>
  </si>
  <si>
    <t>OP Financial Group’s capital base, calculated according to the Act on the Supervision of Financial and Insurance Conglomerates (FiCo), exceeded the minimum amount specified in the Act by EUR 5.4 billion (5.2). Banking capital requirement was 14.4% (14.4), calculated on risk-weighted assets. The ratio of OP Financial Group’s capital base to the minimum capital requirement was 145% (144).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</si>
  <si>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 Risks not otherwise covered.</t>
  </si>
  <si>
    <t xml:space="preserve">The Liquidity Coverage Ratio amounts for September and March 2023 have been amended following their initial disclosure. </t>
  </si>
  <si>
    <t>OP Financial Group's average LCR of 202% (twelve months average) has been calculated in accordance with the Commission Delegated Regulation (EU) 2015/61 and the EBA Guidelines on LCR disclosure to complement the disclosure of liquidity risk management under Article 435 CRR. The Group’s Liquidity Coverage Ratio (LCR) was 199% as of March 31, 2024, or €12.9 billion of excess over the regulatory minimum of 100 %. This compares to 217%, or €14.2 billion of excess liquidity at March 31, 2023.</t>
  </si>
  <si>
    <t>The HQLA as of 31 March 2024 of €26.0 billion is primarily held in Level 1 cash and central bank reserves (94.2%), Level 2A bonds (4.5%) and Level 2B bonds (1.3%). This compares to €26.3 billion as of March 31, 2023 primarily held in Level 1 cash and central bank reserves (94.7%). In table EU LIQ1, HQLA is presented as month-end-averages for each quarter.</t>
  </si>
  <si>
    <t xml:space="preserve">In the reporting period, OP Financial Group issued long-term bonds worth a total of EUR 1.6 billion (1.2). </t>
  </si>
  <si>
    <t xml:space="preserve">On 31 March 2024, the average margin of OP Financial Group’s senior and senior non-preferred wholesale funding and covered bonds was 36 basis points (34). </t>
  </si>
  <si>
    <t>The total risk exposure amount (TREA) was EUR 73.1 billion (73.5). The risk exposure amount of operational risk increased in line with previous years' revenues. The risk exposure amout of credit risk decreased.</t>
  </si>
  <si>
    <t xml:space="preserve">OP Financial Group has used the Standardised Approach to measure capital requirement for credit risks, operational risks and market risks. Also Counterparty credit risk is calculated according to the standardised approach (SA-CCR). Standardised approach for credit risks has been applied from first quarter of year 2023, previously internal ratings-based approach (IRBA) has been used. </t>
  </si>
  <si>
    <t xml:space="preserve">The future changes in the EU Capital Requirements Regulation (CRR3), which will implement the final elements of Basel III, are assessed to have a minor decreasing effect on the capital adequacy of OP Financial Group. The changes should take effect during the first half of 2025. </t>
  </si>
  <si>
    <t>OP Financial Group's LCR has been clearly above regulatory and internal thresholds throughout the 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</si>
</sst>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sz val="11"/>
      <name val="Calibri"/>
      <family val="2"/>
    </font>
    <font>
      <sz val="11"/>
      <color theme="1"/>
      <name val="Calibri"/>
      <family val="2"/>
    </font>
    <font>
      <sz val="9"/>
      <color theme="1"/>
      <name val="Calibri"/>
      <family val="2"/>
    </font>
    <font>
      <b/>
      <sz val="9"/>
      <name val="Calibri"/>
      <family val="2"/>
    </font>
    <font>
      <i/>
      <sz val="9"/>
      <name val="Calibri"/>
      <family val="2"/>
    </font>
    <font>
      <sz val="9"/>
      <color rgb="FFFF0000"/>
      <name val="Calibri"/>
      <family val="2"/>
    </font>
    <font>
      <sz val="11"/>
      <color rgb="FFFF0000"/>
      <name val="Calibri"/>
      <family val="2"/>
    </font>
    <font>
      <sz val="10"/>
      <color theme="1"/>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9"/>
      <color indexed="53"/>
      <name val="Calibri"/>
      <family val="2"/>
    </font>
    <font>
      <b/>
      <sz val="10"/>
      <color theme="1"/>
      <name val="Calibri"/>
      <family val="2"/>
    </font>
    <font>
      <b/>
      <sz val="11"/>
      <color theme="1"/>
      <name val="Calibri"/>
      <family val="2"/>
    </font>
    <font>
      <b/>
      <sz val="14"/>
      <name val="Calibri"/>
      <family val="2"/>
    </font>
    <font>
      <sz val="10"/>
      <color indexed="8"/>
      <name val="Helvetica Neue"/>
    </font>
    <font>
      <u/>
      <sz val="10"/>
      <name val="Calibri"/>
      <family val="2"/>
    </font>
    <font>
      <sz val="12"/>
      <name val="Calibri"/>
      <family val="2"/>
    </font>
    <font>
      <sz val="16"/>
      <color theme="4"/>
      <name val="Calibri"/>
      <family val="2"/>
    </font>
    <font>
      <b/>
      <sz val="11"/>
      <color theme="1"/>
      <name val="OP Chevin Pro Light"/>
      <family val="2"/>
      <scheme val="minor"/>
    </font>
    <font>
      <sz val="18"/>
      <name val="Calibri"/>
      <family val="2"/>
    </font>
    <font>
      <sz val="14"/>
      <color theme="4"/>
      <name val="Calibri"/>
      <family val="2"/>
    </font>
    <font>
      <u/>
      <sz val="9"/>
      <color rgb="FFFF0000"/>
      <name val="Calibri"/>
      <family val="2"/>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3">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3" borderId="2" applyFont="0">
      <alignment horizontal="right" vertical="center"/>
      <protection locked="0"/>
    </xf>
    <xf numFmtId="0" fontId="6" fillId="0" borderId="0"/>
    <xf numFmtId="0" fontId="3" fillId="0" borderId="0">
      <alignment vertical="center"/>
    </xf>
    <xf numFmtId="0" fontId="8" fillId="0" borderId="0" applyNumberFormat="0" applyFill="0" applyBorder="0" applyAlignment="0" applyProtection="0"/>
    <xf numFmtId="0" fontId="9" fillId="4" borderId="10" applyNumberFormat="0" applyFill="0" applyBorder="0" applyAlignment="0" applyProtection="0">
      <alignment horizontal="left"/>
    </xf>
    <xf numFmtId="0" fontId="7" fillId="4" borderId="6"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37" fillId="0" borderId="0" applyNumberFormat="0" applyFill="0" applyBorder="0" applyProtection="0">
      <alignment vertical="top" wrapText="1"/>
    </xf>
    <xf numFmtId="0" fontId="1" fillId="0" borderId="0"/>
    <xf numFmtId="0" fontId="3" fillId="0" borderId="0"/>
    <xf numFmtId="9" fontId="1" fillId="0" borderId="0" applyFont="0" applyFill="0" applyBorder="0" applyAlignment="0" applyProtection="0"/>
    <xf numFmtId="43" fontId="1" fillId="0" borderId="0" applyFont="0" applyFill="0" applyBorder="0" applyAlignment="0" applyProtection="0"/>
  </cellStyleXfs>
  <cellXfs count="213">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4" fillId="0" borderId="0" xfId="0" applyFont="1"/>
    <xf numFmtId="0" fontId="18" fillId="5" borderId="0" xfId="0" applyFont="1" applyFill="1"/>
    <xf numFmtId="0" fontId="19" fillId="0" borderId="0" xfId="0" applyFont="1"/>
    <xf numFmtId="0" fontId="18" fillId="0" borderId="0" xfId="0" applyFont="1"/>
    <xf numFmtId="0" fontId="21" fillId="0" borderId="0" xfId="0" applyFont="1" applyAlignment="1">
      <alignment vertical="center" wrapText="1"/>
    </xf>
    <xf numFmtId="0" fontId="20" fillId="0" borderId="2" xfId="0" applyFont="1" applyBorder="1" applyAlignment="1">
      <alignment horizontal="center" vertical="center" wrapText="1"/>
    </xf>
    <xf numFmtId="0" fontId="18" fillId="7" borderId="0" xfId="0" applyFont="1" applyFill="1"/>
    <xf numFmtId="0" fontId="24" fillId="5" borderId="0" xfId="0" applyFont="1" applyFill="1"/>
    <xf numFmtId="0" fontId="14" fillId="0" borderId="0" xfId="3" applyFont="1"/>
    <xf numFmtId="0" fontId="14" fillId="0" borderId="0" xfId="3" applyFont="1" applyAlignment="1">
      <alignment wrapText="1"/>
    </xf>
    <xf numFmtId="164" fontId="14" fillId="0" borderId="0" xfId="3" applyNumberFormat="1" applyFont="1"/>
    <xf numFmtId="0" fontId="24" fillId="0" borderId="0" xfId="0" applyFont="1"/>
    <xf numFmtId="0" fontId="25" fillId="0" borderId="0" xfId="4" applyFont="1"/>
    <xf numFmtId="0" fontId="26" fillId="0" borderId="0" xfId="4" applyFont="1"/>
    <xf numFmtId="49" fontId="18" fillId="0" borderId="0" xfId="0" applyNumberFormat="1" applyFont="1" applyAlignment="1">
      <alignment horizontal="left"/>
    </xf>
    <xf numFmtId="0" fontId="28" fillId="0" borderId="0" xfId="2" applyFont="1">
      <alignment horizontal="left"/>
    </xf>
    <xf numFmtId="49" fontId="24" fillId="5" borderId="0" xfId="0" applyNumberFormat="1" applyFont="1" applyFill="1" applyAlignment="1">
      <alignment horizontal="left"/>
    </xf>
    <xf numFmtId="49" fontId="18" fillId="5" borderId="0" xfId="0" applyNumberFormat="1" applyFont="1" applyFill="1" applyAlignment="1">
      <alignment horizontal="left"/>
    </xf>
    <xf numFmtId="0" fontId="19" fillId="5" borderId="0" xfId="0" applyFont="1" applyFill="1"/>
    <xf numFmtId="0" fontId="23" fillId="0" borderId="0" xfId="0" applyFont="1"/>
    <xf numFmtId="0" fontId="23" fillId="5" borderId="0" xfId="0" applyFont="1" applyFill="1"/>
    <xf numFmtId="0" fontId="30" fillId="0" borderId="0" xfId="3" applyFont="1" applyAlignment="1">
      <alignment horizontal="left"/>
    </xf>
    <xf numFmtId="0" fontId="14" fillId="5" borderId="0" xfId="0" applyFont="1" applyFill="1"/>
    <xf numFmtId="0" fontId="14" fillId="0" borderId="0" xfId="3" applyFont="1" applyAlignment="1">
      <alignment horizontal="left"/>
    </xf>
    <xf numFmtId="0" fontId="32" fillId="0" borderId="0" xfId="0" applyFont="1"/>
    <xf numFmtId="0" fontId="32" fillId="0" borderId="0" xfId="0" applyFont="1" applyAlignment="1">
      <alignment horizontal="center"/>
    </xf>
    <xf numFmtId="0" fontId="31" fillId="0" borderId="0" xfId="3" applyFont="1"/>
    <xf numFmtId="0" fontId="14" fillId="0" borderId="2" xfId="0" applyFont="1" applyBorder="1" applyAlignment="1">
      <alignment horizontal="center" vertical="center" wrapText="1"/>
    </xf>
    <xf numFmtId="0" fontId="22" fillId="0" borderId="0" xfId="0" applyFont="1"/>
    <xf numFmtId="0" fontId="19" fillId="0" borderId="0" xfId="0" applyFont="1" applyAlignment="1">
      <alignment horizontal="right"/>
    </xf>
    <xf numFmtId="0" fontId="18" fillId="5" borderId="0" xfId="0" applyFont="1" applyFill="1" applyAlignment="1">
      <alignment horizontal="right"/>
    </xf>
    <xf numFmtId="0" fontId="20" fillId="0" borderId="0" xfId="3" applyFont="1" applyAlignment="1">
      <alignment horizontal="left"/>
    </xf>
    <xf numFmtId="0" fontId="20" fillId="0" borderId="1" xfId="3" applyFont="1" applyBorder="1" applyAlignment="1">
      <alignment horizontal="left"/>
    </xf>
    <xf numFmtId="0" fontId="14" fillId="0" borderId="1" xfId="3" applyFont="1" applyBorder="1"/>
    <xf numFmtId="14" fontId="20" fillId="0" borderId="1" xfId="3" applyNumberFormat="1" applyFont="1" applyBorder="1" applyAlignment="1">
      <alignment horizontal="right" wrapText="1"/>
    </xf>
    <xf numFmtId="0" fontId="14" fillId="0" borderId="0" xfId="3" applyFont="1" applyAlignment="1">
      <alignment horizontal="right"/>
    </xf>
    <xf numFmtId="0" fontId="20" fillId="0" borderId="1" xfId="3" applyFont="1" applyBorder="1"/>
    <xf numFmtId="0" fontId="14" fillId="0" borderId="0" xfId="3" applyFont="1" applyAlignment="1">
      <alignment horizontal="left" vertical="top" wrapText="1"/>
    </xf>
    <xf numFmtId="0" fontId="20" fillId="0" borderId="1" xfId="3" applyFont="1" applyBorder="1" applyAlignment="1">
      <alignment wrapText="1"/>
    </xf>
    <xf numFmtId="0" fontId="14" fillId="0" borderId="0" xfId="3" applyFont="1" applyAlignment="1">
      <alignment vertical="top" wrapText="1"/>
    </xf>
    <xf numFmtId="0" fontId="34" fillId="0" borderId="0" xfId="0" applyFont="1"/>
    <xf numFmtId="0" fontId="20" fillId="0" borderId="4" xfId="0" applyFont="1" applyBorder="1" applyAlignment="1">
      <alignment vertical="center" wrapText="1"/>
    </xf>
    <xf numFmtId="0" fontId="21" fillId="0" borderId="5" xfId="0" applyFont="1" applyBorder="1" applyAlignment="1">
      <alignment vertical="center" wrapText="1"/>
    </xf>
    <xf numFmtId="0" fontId="28" fillId="0" borderId="0" xfId="3" applyFont="1"/>
    <xf numFmtId="14" fontId="20" fillId="0" borderId="1" xfId="3" applyNumberFormat="1" applyFont="1" applyBorder="1" applyAlignment="1">
      <alignment horizontal="left"/>
    </xf>
    <xf numFmtId="0" fontId="14" fillId="0" borderId="1" xfId="0" applyFont="1" applyBorder="1"/>
    <xf numFmtId="0" fontId="14" fillId="6" borderId="0" xfId="3" applyFont="1" applyFill="1" applyAlignment="1">
      <alignment horizontal="left"/>
    </xf>
    <xf numFmtId="0" fontId="14" fillId="0" borderId="2" xfId="0" applyFont="1" applyBorder="1" applyAlignment="1">
      <alignment horizontal="center" vertical="center"/>
    </xf>
    <xf numFmtId="0" fontId="14" fillId="0" borderId="2" xfId="0" applyFont="1" applyBorder="1" applyAlignment="1">
      <alignment horizontal="center"/>
    </xf>
    <xf numFmtId="0" fontId="20" fillId="0" borderId="1" xfId="0" applyFont="1" applyBorder="1" applyAlignment="1">
      <alignment vertical="center" wrapText="1"/>
    </xf>
    <xf numFmtId="0" fontId="35" fillId="5" borderId="0" xfId="0" applyFont="1" applyFill="1"/>
    <xf numFmtId="0" fontId="20" fillId="0" borderId="0" xfId="0" applyFont="1" applyAlignment="1">
      <alignment vertical="center"/>
    </xf>
    <xf numFmtId="0" fontId="14" fillId="0" borderId="2" xfId="0" applyFont="1" applyBorder="1" applyAlignment="1">
      <alignment vertical="center" wrapText="1"/>
    </xf>
    <xf numFmtId="0" fontId="14" fillId="0" borderId="9" xfId="0" applyFont="1" applyBorder="1" applyAlignment="1">
      <alignment vertical="center" wrapText="1"/>
    </xf>
    <xf numFmtId="0" fontId="27" fillId="7" borderId="0" xfId="4" applyFont="1" applyFill="1"/>
    <xf numFmtId="49" fontId="15" fillId="0" borderId="0" xfId="0" applyNumberFormat="1" applyFont="1" applyAlignment="1">
      <alignment horizontal="left"/>
    </xf>
    <xf numFmtId="0" fontId="38" fillId="0" borderId="0" xfId="16" applyFont="1" applyFill="1" applyBorder="1"/>
    <xf numFmtId="0" fontId="15" fillId="0" borderId="0" xfId="3" applyFont="1" applyAlignment="1">
      <alignment horizontal="left" vertical="top" wrapText="1"/>
    </xf>
    <xf numFmtId="0" fontId="14" fillId="0" borderId="2" xfId="0" applyFont="1" applyBorder="1"/>
    <xf numFmtId="14" fontId="20" fillId="0" borderId="2" xfId="3" applyNumberFormat="1" applyFont="1" applyBorder="1" applyAlignment="1">
      <alignment horizontal="center" wrapText="1"/>
    </xf>
    <xf numFmtId="0" fontId="17" fillId="7" borderId="0" xfId="0" applyFont="1" applyFill="1"/>
    <xf numFmtId="0" fontId="33" fillId="0" borderId="0" xfId="4" applyFont="1" applyAlignment="1">
      <alignment horizontal="right"/>
    </xf>
    <xf numFmtId="0" fontId="0" fillId="7" borderId="0" xfId="0" applyFill="1"/>
    <xf numFmtId="0" fontId="14" fillId="0" borderId="0" xfId="3" applyFont="1" applyAlignment="1">
      <alignment horizontal="left" wrapText="1"/>
    </xf>
    <xf numFmtId="0" fontId="20" fillId="0" borderId="2" xfId="0" applyFont="1" applyBorder="1" applyAlignment="1">
      <alignment horizontal="center" vertical="center" wrapText="1"/>
    </xf>
    <xf numFmtId="0" fontId="14" fillId="0" borderId="0" xfId="0" applyFont="1" applyFill="1"/>
    <xf numFmtId="0" fontId="18" fillId="0" borderId="0" xfId="0" applyFont="1" applyFill="1"/>
    <xf numFmtId="0" fontId="25" fillId="0" borderId="0" xfId="4" applyFont="1" applyFill="1"/>
    <xf numFmtId="0" fontId="0" fillId="0" borderId="0" xfId="0" applyFill="1"/>
    <xf numFmtId="0" fontId="17" fillId="0" borderId="0" xfId="0" applyFont="1" applyFill="1"/>
    <xf numFmtId="0" fontId="0" fillId="2" borderId="0" xfId="0" applyFill="1"/>
    <xf numFmtId="0" fontId="40" fillId="0" borderId="0" xfId="4" applyFont="1"/>
    <xf numFmtId="0" fontId="20" fillId="0" borderId="9" xfId="0" applyFont="1" applyBorder="1" applyAlignment="1">
      <alignment horizontal="center" vertical="center" wrapText="1"/>
    </xf>
    <xf numFmtId="0" fontId="43" fillId="0" borderId="0" xfId="2" applyFont="1">
      <alignment horizontal="left"/>
    </xf>
    <xf numFmtId="0" fontId="20" fillId="0" borderId="2" xfId="0" applyFont="1" applyBorder="1" applyAlignment="1">
      <alignment horizontal="center" vertical="center" wrapText="1"/>
    </xf>
    <xf numFmtId="0" fontId="22" fillId="0" borderId="0" xfId="3" applyFont="1" applyAlignment="1">
      <alignment horizontal="right"/>
    </xf>
    <xf numFmtId="0" fontId="23" fillId="0" borderId="0" xfId="0" applyFont="1" applyFill="1"/>
    <xf numFmtId="0" fontId="36" fillId="0" borderId="0" xfId="0" applyFont="1" applyFill="1" applyAlignment="1">
      <alignment vertical="center"/>
    </xf>
    <xf numFmtId="0" fontId="15" fillId="7" borderId="0" xfId="0" applyFont="1" applyFill="1"/>
    <xf numFmtId="0" fontId="17" fillId="0" borderId="0" xfId="0" applyFont="1" applyFill="1" applyAlignment="1">
      <alignment vertical="center"/>
    </xf>
    <xf numFmtId="0" fontId="39" fillId="0" borderId="0" xfId="0" applyFont="1" applyFill="1" applyAlignment="1">
      <alignment vertical="center"/>
    </xf>
    <xf numFmtId="0" fontId="14" fillId="0" borderId="2" xfId="0" applyFont="1" applyBorder="1" applyAlignment="1">
      <alignment horizontal="left" vertical="center" wrapText="1" indent="1"/>
    </xf>
    <xf numFmtId="0" fontId="14" fillId="6" borderId="6" xfId="0" applyFont="1" applyFill="1" applyBorder="1" applyAlignment="1">
      <alignment horizontal="center" vertical="center" wrapText="1"/>
    </xf>
    <xf numFmtId="0" fontId="14" fillId="6" borderId="2" xfId="0" applyFont="1" applyFill="1" applyBorder="1"/>
    <xf numFmtId="0" fontId="20" fillId="6" borderId="2" xfId="0" applyFont="1" applyFill="1" applyBorder="1"/>
    <xf numFmtId="0" fontId="29" fillId="0" borderId="0" xfId="0" applyFont="1" applyFill="1"/>
    <xf numFmtId="0" fontId="14" fillId="0" borderId="0" xfId="0" applyFont="1"/>
    <xf numFmtId="0" fontId="14" fillId="6" borderId="2" xfId="0" applyFont="1" applyFill="1" applyBorder="1" applyAlignment="1">
      <alignment horizontal="right" vertical="center" wrapText="1"/>
    </xf>
    <xf numFmtId="0" fontId="14" fillId="6" borderId="2" xfId="0" applyFont="1" applyFill="1" applyBorder="1" applyAlignment="1">
      <alignment vertical="center" wrapText="1"/>
    </xf>
    <xf numFmtId="0" fontId="14" fillId="0" borderId="2" xfId="0" applyFont="1" applyBorder="1" applyAlignment="1">
      <alignment horizontal="right" vertical="center" wrapText="1"/>
    </xf>
    <xf numFmtId="0" fontId="41" fillId="0" borderId="0" xfId="0" applyFont="1" applyFill="1"/>
    <xf numFmtId="0" fontId="20" fillId="0" borderId="0" xfId="0" applyFont="1" applyBorder="1"/>
    <xf numFmtId="14" fontId="20" fillId="0" borderId="0" xfId="0" applyNumberFormat="1" applyFont="1" applyBorder="1" applyAlignment="1">
      <alignment horizontal="right" wrapText="1"/>
    </xf>
    <xf numFmtId="3" fontId="14" fillId="0" borderId="2" xfId="0" applyNumberFormat="1" applyFont="1" applyBorder="1"/>
    <xf numFmtId="3" fontId="14" fillId="6" borderId="2" xfId="0" applyNumberFormat="1" applyFont="1" applyFill="1" applyBorder="1"/>
    <xf numFmtId="3" fontId="20" fillId="6" borderId="2" xfId="0" applyNumberFormat="1" applyFont="1" applyFill="1" applyBorder="1"/>
    <xf numFmtId="3" fontId="14" fillId="0" borderId="2" xfId="3" applyNumberFormat="1" applyFont="1" applyBorder="1" applyAlignment="1">
      <alignment horizontal="right"/>
    </xf>
    <xf numFmtId="3" fontId="14" fillId="6" borderId="2" xfId="3" applyNumberFormat="1" applyFont="1" applyFill="1" applyBorder="1" applyAlignment="1">
      <alignment horizontal="right"/>
    </xf>
    <xf numFmtId="3" fontId="20" fillId="6" borderId="2" xfId="3" applyNumberFormat="1" applyFont="1" applyFill="1" applyBorder="1" applyAlignment="1">
      <alignment horizontal="right"/>
    </xf>
    <xf numFmtId="3" fontId="14" fillId="6" borderId="2" xfId="3" applyNumberFormat="1" applyFont="1" applyFill="1" applyBorder="1"/>
    <xf numFmtId="3" fontId="14" fillId="0" borderId="2" xfId="3" applyNumberFormat="1" applyFont="1" applyBorder="1"/>
    <xf numFmtId="3" fontId="14" fillId="0" borderId="2" xfId="0" applyNumberFormat="1" applyFont="1" applyBorder="1" applyAlignment="1">
      <alignment vertical="center" wrapText="1"/>
    </xf>
    <xf numFmtId="3" fontId="14" fillId="6" borderId="2" xfId="0" applyNumberFormat="1" applyFont="1" applyFill="1" applyBorder="1" applyAlignment="1">
      <alignment vertical="center" wrapText="1"/>
    </xf>
    <xf numFmtId="3" fontId="20" fillId="0" borderId="2" xfId="3" applyNumberFormat="1" applyFont="1" applyBorder="1"/>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0" borderId="2" xfId="3" applyFont="1" applyBorder="1" applyAlignment="1">
      <alignment horizontal="left"/>
    </xf>
    <xf numFmtId="0" fontId="14" fillId="6" borderId="2" xfId="3" applyFont="1" applyFill="1" applyBorder="1" applyAlignment="1">
      <alignment horizontal="left"/>
    </xf>
    <xf numFmtId="3" fontId="14" fillId="0" borderId="2" xfId="3" quotePrefix="1" applyNumberFormat="1" applyFont="1" applyBorder="1" applyAlignment="1">
      <alignment horizontal="right"/>
    </xf>
    <xf numFmtId="3" fontId="14" fillId="6" borderId="2" xfId="3" quotePrefix="1" applyNumberFormat="1" applyFont="1" applyFill="1" applyBorder="1" applyAlignment="1">
      <alignment horizontal="right"/>
    </xf>
    <xf numFmtId="3" fontId="14" fillId="0" borderId="2" xfId="0" applyNumberFormat="1" applyFont="1" applyBorder="1" applyAlignment="1">
      <alignment horizontal="right" vertical="center" wrapText="1"/>
    </xf>
    <xf numFmtId="10" fontId="14" fillId="0" borderId="2" xfId="0" applyNumberFormat="1" applyFont="1" applyBorder="1" applyAlignment="1">
      <alignment vertical="center" wrapText="1"/>
    </xf>
    <xf numFmtId="10" fontId="14" fillId="0" borderId="2" xfId="0" applyNumberFormat="1" applyFont="1" applyBorder="1" applyAlignment="1">
      <alignment horizontal="right" vertical="center" wrapText="1"/>
    </xf>
    <xf numFmtId="10" fontId="14" fillId="0" borderId="2" xfId="1" applyNumberFormat="1" applyFont="1" applyFill="1" applyBorder="1" applyAlignment="1">
      <alignment horizontal="right" vertical="center" wrapText="1"/>
    </xf>
    <xf numFmtId="0" fontId="22" fillId="0" borderId="2" xfId="0" applyFont="1" applyBorder="1" applyAlignment="1">
      <alignment horizontal="center" vertical="center" wrapText="1"/>
    </xf>
    <xf numFmtId="0" fontId="14" fillId="0" borderId="2" xfId="0" applyFont="1" applyBorder="1" applyAlignment="1">
      <alignment horizontal="justify" vertical="center" wrapText="1"/>
    </xf>
    <xf numFmtId="10" fontId="14" fillId="0" borderId="2" xfId="1" applyNumberFormat="1" applyFont="1" applyBorder="1" applyAlignment="1">
      <alignment horizontal="right" vertical="center" wrapText="1"/>
    </xf>
    <xf numFmtId="9" fontId="14" fillId="0" borderId="2" xfId="1" applyFont="1" applyFill="1" applyBorder="1" applyAlignment="1">
      <alignment horizontal="right" vertical="center" wrapText="1"/>
    </xf>
    <xf numFmtId="9" fontId="14" fillId="0" borderId="2" xfId="0" applyNumberFormat="1" applyFont="1" applyBorder="1" applyAlignment="1">
      <alignment horizontal="right" vertical="center" wrapText="1"/>
    </xf>
    <xf numFmtId="0" fontId="14" fillId="0" borderId="2" xfId="3" applyFont="1" applyBorder="1"/>
    <xf numFmtId="4" fontId="14" fillId="0" borderId="2" xfId="3" applyNumberFormat="1" applyFont="1" applyBorder="1" applyAlignment="1">
      <alignment horizontal="right" wrapText="1"/>
    </xf>
    <xf numFmtId="0" fontId="14" fillId="0" borderId="2" xfId="3" applyFont="1" applyBorder="1" applyAlignment="1">
      <alignment wrapText="1"/>
    </xf>
    <xf numFmtId="0" fontId="14" fillId="6" borderId="2" xfId="0" applyFont="1" applyFill="1" applyBorder="1" applyAlignment="1">
      <alignment horizontal="center" vertical="center"/>
    </xf>
    <xf numFmtId="3" fontId="22" fillId="0" borderId="2" xfId="0" applyNumberFormat="1" applyFont="1" applyBorder="1" applyAlignment="1">
      <alignment vertical="center" wrapText="1"/>
    </xf>
    <xf numFmtId="0" fontId="14" fillId="6" borderId="2" xfId="0" applyFont="1" applyFill="1" applyBorder="1" applyAlignment="1">
      <alignment vertical="center"/>
    </xf>
    <xf numFmtId="0" fontId="43" fillId="0" borderId="0" xfId="3" applyFont="1"/>
    <xf numFmtId="3" fontId="14" fillId="0" borderId="2" xfId="0" applyNumberFormat="1" applyFont="1" applyBorder="1" applyAlignment="1">
      <alignment horizontal="right" vertical="center"/>
    </xf>
    <xf numFmtId="3" fontId="14" fillId="6" borderId="2" xfId="0" applyNumberFormat="1" applyFont="1" applyFill="1" applyBorder="1" applyAlignment="1">
      <alignment horizontal="right" vertical="center"/>
    </xf>
    <xf numFmtId="0" fontId="43" fillId="0" borderId="0" xfId="2" applyFont="1" applyFill="1">
      <alignment horizontal="left"/>
    </xf>
    <xf numFmtId="0" fontId="14" fillId="0" borderId="2" xfId="0" applyFont="1" applyBorder="1" applyAlignment="1">
      <alignment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left" indent="2"/>
    </xf>
    <xf numFmtId="0" fontId="21" fillId="0" borderId="2" xfId="0" applyFont="1" applyBorder="1" applyAlignment="1">
      <alignment vertical="center" wrapText="1"/>
    </xf>
    <xf numFmtId="9" fontId="14" fillId="6" borderId="2" xfId="1" applyFont="1" applyFill="1" applyBorder="1" applyAlignment="1">
      <alignment vertical="center"/>
    </xf>
    <xf numFmtId="3" fontId="14" fillId="0" borderId="2" xfId="3" applyNumberFormat="1" applyFont="1" applyFill="1" applyBorder="1"/>
    <xf numFmtId="0" fontId="42" fillId="0" borderId="0" xfId="4" applyFont="1" applyFill="1"/>
    <xf numFmtId="0" fontId="15" fillId="0" borderId="0" xfId="3" applyFont="1" applyAlignment="1">
      <alignment horizontal="left" vertical="justify" wrapText="1"/>
    </xf>
    <xf numFmtId="0" fontId="14" fillId="0" borderId="2" xfId="0" applyFont="1" applyBorder="1" applyAlignment="1">
      <alignment horizontal="left" indent="1"/>
    </xf>
    <xf numFmtId="3" fontId="14" fillId="0" borderId="2" xfId="0" applyNumberFormat="1" applyFont="1" applyFill="1" applyBorder="1"/>
    <xf numFmtId="3" fontId="14" fillId="0" borderId="2" xfId="3" applyNumberFormat="1" applyFont="1" applyFill="1" applyBorder="1" applyAlignment="1">
      <alignment horizontal="right"/>
    </xf>
    <xf numFmtId="0" fontId="14" fillId="0" borderId="2" xfId="0" applyFont="1" applyBorder="1" applyAlignment="1">
      <alignment horizontal="left" indent="2"/>
    </xf>
    <xf numFmtId="0" fontId="31" fillId="0" borderId="0" xfId="3" applyFont="1" applyFill="1"/>
    <xf numFmtId="0" fontId="15" fillId="2" borderId="0" xfId="3" applyFont="1" applyFill="1" applyAlignment="1">
      <alignment horizontal="left" vertical="justify" wrapText="1"/>
    </xf>
    <xf numFmtId="3" fontId="14" fillId="0" borderId="2" xfId="0" applyNumberFormat="1" applyFont="1" applyFill="1" applyBorder="1" applyAlignment="1">
      <alignment horizontal="right" vertical="center" wrapText="1"/>
    </xf>
    <xf numFmtId="0" fontId="24" fillId="0" borderId="0" xfId="0" applyFont="1" applyFill="1"/>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vertical="center" wrapText="1"/>
    </xf>
    <xf numFmtId="3" fontId="22" fillId="0" borderId="8" xfId="0" applyNumberFormat="1" applyFont="1" applyBorder="1" applyAlignment="1">
      <alignment vertical="center" wrapText="1"/>
    </xf>
    <xf numFmtId="3" fontId="14" fillId="0" borderId="9" xfId="0" applyNumberFormat="1" applyFont="1" applyBorder="1" applyAlignment="1">
      <alignment horizontal="right" vertical="center"/>
    </xf>
    <xf numFmtId="3" fontId="14" fillId="0" borderId="8" xfId="0" applyNumberFormat="1" applyFont="1" applyBorder="1" applyAlignment="1">
      <alignment horizontal="right" vertical="center"/>
    </xf>
    <xf numFmtId="0" fontId="14" fillId="6" borderId="6" xfId="0" applyFont="1" applyFill="1" applyBorder="1" applyAlignment="1">
      <alignment vertical="center" wrapText="1"/>
    </xf>
    <xf numFmtId="3" fontId="14" fillId="6" borderId="8" xfId="0" applyNumberFormat="1" applyFont="1" applyFill="1" applyBorder="1" applyAlignment="1">
      <alignment horizontal="right" vertical="center"/>
    </xf>
    <xf numFmtId="0" fontId="21" fillId="0" borderId="9" xfId="0" applyFont="1" applyBorder="1" applyAlignment="1">
      <alignment vertical="center" wrapText="1"/>
    </xf>
    <xf numFmtId="3" fontId="22" fillId="0" borderId="9" xfId="0" applyNumberFormat="1" applyFont="1" applyBorder="1" applyAlignment="1">
      <alignment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0" xfId="0" applyFont="1" applyAlignment="1">
      <alignment horizontal="left" vertical="center" wrapText="1"/>
    </xf>
    <xf numFmtId="49" fontId="18" fillId="0" borderId="0" xfId="0" applyNumberFormat="1" applyFont="1" applyFill="1" applyAlignment="1">
      <alignment horizontal="left"/>
    </xf>
    <xf numFmtId="0" fontId="14" fillId="0" borderId="2" xfId="0" applyFont="1" applyFill="1" applyBorder="1"/>
    <xf numFmtId="0" fontId="19" fillId="0" borderId="0" xfId="0" applyFont="1" applyFill="1"/>
    <xf numFmtId="0" fontId="14" fillId="0" borderId="0" xfId="0" applyFont="1" applyFill="1" applyAlignment="1">
      <alignment wrapText="1"/>
    </xf>
    <xf numFmtId="3" fontId="44" fillId="0" borderId="0" xfId="0" applyNumberFormat="1" applyFont="1" applyBorder="1" applyAlignment="1">
      <alignment vertical="center" wrapText="1"/>
    </xf>
    <xf numFmtId="0" fontId="29" fillId="0" borderId="0" xfId="0" applyFont="1" applyFill="1" applyAlignment="1">
      <alignment horizontal="left" vertical="center" wrapText="1"/>
    </xf>
    <xf numFmtId="0" fontId="15" fillId="0" borderId="0" xfId="0" applyFont="1" applyFill="1" applyAlignment="1">
      <alignment vertical="center"/>
    </xf>
    <xf numFmtId="0" fontId="15" fillId="0" borderId="0" xfId="0" applyFont="1" applyFill="1"/>
    <xf numFmtId="3" fontId="14" fillId="0" borderId="3" xfId="0" applyNumberFormat="1" applyFont="1" applyBorder="1" applyAlignment="1">
      <alignment horizontal="right" vertical="center"/>
    </xf>
    <xf numFmtId="3" fontId="14" fillId="0" borderId="9" xfId="0" applyNumberFormat="1" applyFont="1" applyBorder="1" applyAlignment="1">
      <alignment vertical="center" wrapText="1"/>
    </xf>
    <xf numFmtId="0" fontId="15" fillId="2" borderId="0" xfId="0" applyFont="1" applyFill="1"/>
    <xf numFmtId="0" fontId="18" fillId="2" borderId="0" xfId="0" applyFont="1" applyFill="1"/>
    <xf numFmtId="0" fontId="15" fillId="0" borderId="0" xfId="0" applyFont="1" applyFill="1" applyAlignment="1">
      <alignment horizontal="left" vertical="center" wrapText="1"/>
    </xf>
    <xf numFmtId="9" fontId="14" fillId="0" borderId="2" xfId="0" applyNumberFormat="1" applyFont="1" applyFill="1" applyBorder="1" applyAlignment="1">
      <alignment horizontal="right" vertical="center" wrapText="1"/>
    </xf>
    <xf numFmtId="3" fontId="14" fillId="0" borderId="2" xfId="0" applyNumberFormat="1" applyFont="1" applyFill="1" applyBorder="1" applyAlignment="1">
      <alignment horizontal="right" vertical="center"/>
    </xf>
    <xf numFmtId="0" fontId="15" fillId="0" borderId="0" xfId="0" applyFont="1" applyFill="1" applyAlignment="1">
      <alignment horizontal="left" vertical="center"/>
    </xf>
    <xf numFmtId="0" fontId="29" fillId="0" borderId="0" xfId="0" applyFont="1" applyFill="1" applyAlignment="1">
      <alignment horizontal="left" vertical="center"/>
    </xf>
    <xf numFmtId="0" fontId="42" fillId="2" borderId="0" xfId="4" applyFont="1" applyFill="1" applyAlignment="1">
      <alignment horizontal="center" vertical="center"/>
    </xf>
    <xf numFmtId="0" fontId="15" fillId="0" borderId="0" xfId="0" applyFont="1" applyFill="1" applyAlignment="1">
      <alignment horizontal="left" wrapText="1"/>
    </xf>
    <xf numFmtId="0" fontId="15" fillId="0" borderId="0" xfId="3" applyFont="1" applyAlignment="1">
      <alignment horizontal="left" wrapText="1"/>
    </xf>
    <xf numFmtId="0" fontId="15" fillId="0" borderId="0" xfId="3" applyFont="1" applyFill="1" applyAlignment="1">
      <alignment horizontal="left" wrapText="1"/>
    </xf>
    <xf numFmtId="0" fontId="29" fillId="0" borderId="0" xfId="0" applyFont="1" applyFill="1" applyAlignment="1">
      <alignment horizontal="left" wrapText="1"/>
    </xf>
    <xf numFmtId="0" fontId="15" fillId="0" borderId="0" xfId="3" applyFont="1" applyFill="1" applyAlignment="1">
      <alignment horizontal="left" vertical="justify" wrapText="1"/>
    </xf>
    <xf numFmtId="0" fontId="15" fillId="0" borderId="0" xfId="3" applyFont="1" applyFill="1" applyAlignment="1">
      <alignment horizontal="left" vertical="justify"/>
    </xf>
    <xf numFmtId="0" fontId="15" fillId="0" borderId="0" xfId="3" applyFont="1" applyFill="1" applyAlignment="1">
      <alignment horizontal="left" vertical="top" wrapText="1"/>
    </xf>
    <xf numFmtId="0" fontId="15" fillId="0" borderId="0" xfId="0" applyFont="1" applyFill="1" applyAlignment="1">
      <alignment horizontal="left" vertical="center" wrapText="1"/>
    </xf>
    <xf numFmtId="0" fontId="14" fillId="6" borderId="2"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wrapText="1"/>
    </xf>
    <xf numFmtId="0" fontId="20" fillId="0" borderId="4" xfId="0" applyFont="1" applyBorder="1" applyAlignment="1">
      <alignment horizontal="left" wrapText="1"/>
    </xf>
    <xf numFmtId="0" fontId="20" fillId="0" borderId="1" xfId="0" applyFont="1" applyBorder="1" applyAlignment="1">
      <alignment horizontal="left" wrapText="1"/>
    </xf>
    <xf numFmtId="0" fontId="20" fillId="0" borderId="5" xfId="0" applyFont="1" applyBorder="1" applyAlignment="1">
      <alignment horizontal="left" wrapText="1"/>
    </xf>
    <xf numFmtId="0" fontId="20"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6" borderId="2" xfId="0" applyFont="1" applyFill="1" applyBorder="1" applyAlignment="1">
      <alignment horizontal="center"/>
    </xf>
    <xf numFmtId="0" fontId="14" fillId="6" borderId="2" xfId="0" applyFont="1" applyFill="1" applyBorder="1" applyAlignment="1">
      <alignment horizontal="center" vertical="center"/>
    </xf>
    <xf numFmtId="3" fontId="22" fillId="0" borderId="10" xfId="0" applyNumberFormat="1" applyFont="1" applyBorder="1" applyAlignment="1">
      <alignment vertical="center" wrapText="1"/>
    </xf>
    <xf numFmtId="3" fontId="22" fillId="0" borderId="0" xfId="0" applyNumberFormat="1" applyFont="1" applyBorder="1" applyAlignment="1">
      <alignment vertical="center" wrapText="1"/>
    </xf>
    <xf numFmtId="3" fontId="22" fillId="0" borderId="4" xfId="0" applyNumberFormat="1" applyFont="1" applyBorder="1" applyAlignment="1">
      <alignment vertical="center" wrapText="1"/>
    </xf>
    <xf numFmtId="3" fontId="14" fillId="6" borderId="2" xfId="0" applyNumberFormat="1" applyFont="1" applyFill="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horizontal="left"/>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14" fillId="0" borderId="0" xfId="0" applyFont="1" applyBorder="1" applyAlignment="1">
      <alignment vertical="center" wrapText="1"/>
    </xf>
    <xf numFmtId="0" fontId="20" fillId="0" borderId="3" xfId="0" applyFont="1" applyBorder="1" applyAlignment="1">
      <alignment horizontal="left" vertical="center" wrapText="1"/>
    </xf>
  </cellXfs>
  <cellStyles count="23">
    <cellStyle name="=C:\WINNT35\SYSTEM32\COMMAND.COM" xfId="5" xr:uid="{82CBB6B4-8594-4171-A1AA-B8C48E33D8F5}"/>
    <cellStyle name="1 Otsikko" xfId="17" xr:uid="{E6A58B2F-C483-41F5-979E-EFE2FB1FC3B8}"/>
    <cellStyle name="2 otsikko" xfId="13" xr:uid="{A0BBB04A-D89E-439D-B46F-D89BB5B42BB6}"/>
    <cellStyle name="Heading 1 2" xfId="10" xr:uid="{F98A9279-4FBA-4F64-A46B-335633777EC3}"/>
    <cellStyle name="Heading 2 2" xfId="9" xr:uid="{CD69CE38-710F-4D4F-9262-BD6353A52600}"/>
    <cellStyle name="HeadingTable" xfId="11" xr:uid="{95D1801A-5E07-4FD7-8A7F-8AB2A4E5E82F}"/>
    <cellStyle name="Hyperlinkki" xfId="16" builtinId="8"/>
    <cellStyle name="Normaali" xfId="0" builtinId="0"/>
    <cellStyle name="Normaali 2" xfId="12" xr:uid="{EA6FD018-60A2-403C-A3C8-88B9A763F5AA}"/>
    <cellStyle name="Normaali 22" xfId="3" xr:uid="{FEC84B38-3CF4-4A48-935D-99B41B28C020}"/>
    <cellStyle name="Normal 2" xfId="7" xr:uid="{7281D5CD-C0E9-4AEF-AD75-1CCED95CD781}"/>
    <cellStyle name="Normal 2 2" xfId="8" xr:uid="{D220905E-998A-4877-A443-3D972113F3F8}"/>
    <cellStyle name="Normal 2 2 2" xfId="15" xr:uid="{79F2439D-8D17-47B2-8D71-E9C589738C85}"/>
    <cellStyle name="Normal 2 5 2 2" xfId="19" xr:uid="{420B744C-8A02-4EFE-8C10-60F202F45C29}"/>
    <cellStyle name="Normal 2_~0149226 2" xfId="14" xr:uid="{1CAEC2A0-48C8-4162-B268-9A9A527BFD61}"/>
    <cellStyle name="Normal 4" xfId="20" xr:uid="{B7CDBBB0-311B-4047-8413-A2DA460CD60C}"/>
    <cellStyle name="Normal 9" xfId="18" xr:uid="{5734DFD0-AE33-4F48-9773-6F0CC78EE93E}"/>
    <cellStyle name="optionalExposure" xfId="6" xr:uid="{44198B53-8F57-40BD-9CF2-C2E902848F5A}"/>
    <cellStyle name="Percent 2" xfId="21" xr:uid="{DF6ADC2C-A9EA-401F-965B-79A58C9AA14C}"/>
    <cellStyle name="Pilkku 2" xfId="22" xr:uid="{A62FB1BE-90EE-4FA4-989B-B169083D280D}"/>
    <cellStyle name="Prosenttia"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158750</xdr:rowOff>
    </xdr:from>
    <xdr:to>
      <xdr:col>0</xdr:col>
      <xdr:colOff>586208</xdr:colOff>
      <xdr:row>3</xdr:row>
      <xdr:rowOff>25400</xdr:rowOff>
    </xdr:to>
    <xdr:pic>
      <xdr:nvPicPr>
        <xdr:cNvPr id="2" name="Picture 5">
          <a:extLst>
            <a:ext uri="{FF2B5EF4-FFF2-40B4-BE49-F238E27FC236}">
              <a16:creationId xmlns:a16="http://schemas.microsoft.com/office/drawing/2014/main" id="{C4B4B740-5763-421F-AFDA-52EC9A1F8A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133349" y="158750"/>
          <a:ext cx="452859" cy="419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147526</xdr:colOff>
      <xdr:row>0</xdr:row>
      <xdr:rowOff>83384</xdr:rowOff>
    </xdr:from>
    <xdr:to>
      <xdr:col>0</xdr:col>
      <xdr:colOff>506301</xdr:colOff>
      <xdr:row>1</xdr:row>
      <xdr:rowOff>85828</xdr:rowOff>
    </xdr:to>
    <xdr:pic>
      <xdr:nvPicPr>
        <xdr:cNvPr id="2" name="Picture 5">
          <a:extLst>
            <a:ext uri="{FF2B5EF4-FFF2-40B4-BE49-F238E27FC236}">
              <a16:creationId xmlns:a16="http://schemas.microsoft.com/office/drawing/2014/main" id="{4AA9B422-CF25-709F-43AD-51C4B06CA9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9513"/>
        <a:stretch/>
      </xdr:blipFill>
      <xdr:spPr bwMode="auto">
        <a:xfrm>
          <a:off x="147526" y="83384"/>
          <a:ext cx="352425" cy="3232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30</xdr:row>
      <xdr:rowOff>325754</xdr:rowOff>
    </xdr:from>
    <xdr:to>
      <xdr:col>2</xdr:col>
      <xdr:colOff>754695</xdr:colOff>
      <xdr:row>39</xdr:row>
      <xdr:rowOff>165100</xdr:rowOff>
    </xdr:to>
    <xdr:pic>
      <xdr:nvPicPr>
        <xdr:cNvPr id="3" name="Kuva 2">
          <a:extLst>
            <a:ext uri="{FF2B5EF4-FFF2-40B4-BE49-F238E27FC236}">
              <a16:creationId xmlns:a16="http://schemas.microsoft.com/office/drawing/2014/main" id="{FD9B6EC5-E7F3-45A0-B497-84EAF1131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9050" y="6701154"/>
          <a:ext cx="6247445" cy="3077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39982</xdr:colOff>
      <xdr:row>21</xdr:row>
      <xdr:rowOff>127519</xdr:rowOff>
    </xdr:from>
    <xdr:to>
      <xdr:col>3</xdr:col>
      <xdr:colOff>70085</xdr:colOff>
      <xdr:row>38</xdr:row>
      <xdr:rowOff>120883</xdr:rowOff>
    </xdr:to>
    <xdr:pic>
      <xdr:nvPicPr>
        <xdr:cNvPr id="2" name="Kuva 1">
          <a:extLst>
            <a:ext uri="{FF2B5EF4-FFF2-40B4-BE49-F238E27FC236}">
              <a16:creationId xmlns:a16="http://schemas.microsoft.com/office/drawing/2014/main" id="{5C2A3ED0-B6CE-5E01-B2B6-DA32AE90D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3032" y="6121919"/>
          <a:ext cx="5560953" cy="3695414"/>
        </a:xfrm>
        <a:prstGeom prst="rect">
          <a:avLst/>
        </a:prstGeom>
      </xdr:spPr>
    </xdr:pic>
    <xdr:clientData/>
  </xdr:twoCellAnchor>
</xdr:wsDr>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24A4-23AF-427F-8325-0326E818AE4E}">
  <sheetPr codeName="Taul1">
    <tabColor theme="4"/>
  </sheetPr>
  <dimension ref="A1:I39"/>
  <sheetViews>
    <sheetView showGridLines="0" tabSelected="1" zoomScaleNormal="100" workbookViewId="0">
      <selection activeCell="J1" sqref="J1"/>
    </sheetView>
  </sheetViews>
  <sheetFormatPr defaultColWidth="8.58203125" defaultRowHeight="14.5"/>
  <cols>
    <col min="1" max="16384" width="8.58203125" style="66"/>
  </cols>
  <sheetData>
    <row r="1" spans="1:9">
      <c r="A1" s="72"/>
      <c r="B1" s="72"/>
      <c r="C1" s="74"/>
      <c r="D1" s="74"/>
      <c r="E1" s="74"/>
      <c r="F1" s="74"/>
      <c r="G1" s="74"/>
      <c r="H1" s="74"/>
      <c r="I1" s="74"/>
    </row>
    <row r="2" spans="1:9">
      <c r="A2" s="94"/>
      <c r="B2" s="72"/>
      <c r="C2" s="74"/>
      <c r="D2" s="74"/>
      <c r="E2" s="74"/>
      <c r="F2" s="74"/>
      <c r="G2" s="74"/>
      <c r="H2" s="74"/>
      <c r="I2" s="74"/>
    </row>
    <row r="3" spans="1:9">
      <c r="A3" s="74"/>
      <c r="B3" s="74"/>
      <c r="C3" s="74"/>
      <c r="D3" s="74"/>
      <c r="E3" s="74"/>
      <c r="F3" s="74"/>
      <c r="G3" s="74"/>
      <c r="H3" s="74"/>
      <c r="I3" s="74"/>
    </row>
    <row r="4" spans="1:9">
      <c r="A4" s="74"/>
      <c r="B4" s="74"/>
      <c r="C4" s="74"/>
      <c r="D4" s="74"/>
      <c r="E4" s="74"/>
      <c r="F4" s="74"/>
      <c r="G4" s="74"/>
      <c r="H4" s="74"/>
      <c r="I4" s="74"/>
    </row>
    <row r="5" spans="1:9">
      <c r="A5" s="74"/>
      <c r="B5" s="74"/>
      <c r="C5" s="74"/>
      <c r="D5" s="74"/>
      <c r="E5" s="74"/>
      <c r="F5" s="74"/>
      <c r="G5" s="74"/>
      <c r="H5" s="74"/>
      <c r="I5" s="74"/>
    </row>
    <row r="6" spans="1:9">
      <c r="A6" s="74"/>
      <c r="B6" s="74"/>
      <c r="C6" s="74"/>
      <c r="D6" s="74"/>
      <c r="E6" s="74"/>
      <c r="F6" s="74"/>
      <c r="G6" s="74"/>
      <c r="H6" s="74"/>
      <c r="I6" s="74"/>
    </row>
    <row r="7" spans="1:9">
      <c r="A7" s="74"/>
      <c r="B7" s="74"/>
      <c r="C7" s="74"/>
      <c r="D7" s="74"/>
      <c r="E7" s="74"/>
      <c r="F7" s="74"/>
      <c r="G7" s="74"/>
      <c r="H7" s="74"/>
      <c r="I7" s="74"/>
    </row>
    <row r="8" spans="1:9">
      <c r="A8" s="74"/>
      <c r="B8" s="74"/>
      <c r="C8" s="74"/>
      <c r="D8" s="74"/>
      <c r="E8" s="74"/>
      <c r="F8" s="74"/>
      <c r="G8" s="74"/>
      <c r="H8" s="74"/>
      <c r="I8" s="74"/>
    </row>
    <row r="9" spans="1:9">
      <c r="A9" s="74"/>
      <c r="B9" s="74"/>
      <c r="C9" s="74"/>
      <c r="D9" s="74"/>
      <c r="E9" s="74"/>
      <c r="F9" s="74"/>
      <c r="G9" s="74"/>
      <c r="H9" s="74"/>
      <c r="I9" s="74"/>
    </row>
    <row r="10" spans="1:9">
      <c r="A10" s="74"/>
      <c r="B10" s="74"/>
      <c r="C10" s="74"/>
      <c r="D10" s="74"/>
      <c r="E10" s="74"/>
      <c r="F10" s="74"/>
      <c r="G10" s="74"/>
      <c r="H10" s="74"/>
      <c r="I10" s="74"/>
    </row>
    <row r="11" spans="1:9">
      <c r="A11" s="74"/>
      <c r="B11" s="74"/>
      <c r="C11" s="74"/>
      <c r="D11" s="74"/>
      <c r="E11" s="74"/>
      <c r="F11" s="74"/>
      <c r="G11" s="74"/>
      <c r="H11" s="74"/>
      <c r="I11" s="74"/>
    </row>
    <row r="12" spans="1:9">
      <c r="A12" s="74"/>
      <c r="B12" s="74"/>
      <c r="C12" s="74"/>
      <c r="D12" s="74"/>
      <c r="E12" s="74"/>
      <c r="F12" s="74"/>
      <c r="G12" s="74"/>
      <c r="H12" s="74"/>
      <c r="I12" s="74"/>
    </row>
    <row r="13" spans="1:9">
      <c r="A13" s="74"/>
      <c r="B13" s="74"/>
      <c r="C13" s="74"/>
      <c r="D13" s="74"/>
      <c r="E13" s="74"/>
      <c r="F13" s="74"/>
      <c r="G13" s="74"/>
      <c r="H13" s="74"/>
      <c r="I13" s="74"/>
    </row>
    <row r="14" spans="1:9">
      <c r="A14" s="74"/>
      <c r="B14" s="74"/>
      <c r="C14" s="74"/>
      <c r="D14" s="74"/>
      <c r="E14" s="74"/>
      <c r="F14" s="74"/>
      <c r="G14" s="74"/>
      <c r="H14" s="74"/>
      <c r="I14" s="74"/>
    </row>
    <row r="15" spans="1:9">
      <c r="A15" s="74"/>
      <c r="B15" s="74"/>
      <c r="C15" s="74"/>
      <c r="D15" s="74"/>
      <c r="E15" s="74"/>
      <c r="F15" s="74"/>
      <c r="G15" s="74"/>
      <c r="H15" s="74"/>
      <c r="I15" s="74"/>
    </row>
    <row r="16" spans="1:9">
      <c r="A16" s="72"/>
      <c r="B16" s="74"/>
      <c r="C16" s="74"/>
      <c r="D16" s="74"/>
      <c r="E16" s="74"/>
      <c r="F16" s="74"/>
      <c r="G16" s="74"/>
      <c r="H16" s="74"/>
      <c r="I16" s="74"/>
    </row>
    <row r="17" spans="1:9" ht="23.5">
      <c r="A17" s="181" t="s">
        <v>275</v>
      </c>
      <c r="B17" s="181"/>
      <c r="C17" s="181"/>
      <c r="D17" s="181"/>
      <c r="E17" s="181"/>
      <c r="F17" s="181"/>
      <c r="G17" s="181"/>
      <c r="H17" s="181"/>
      <c r="I17" s="181"/>
    </row>
    <row r="18" spans="1:9" ht="23.5">
      <c r="A18" s="141"/>
      <c r="B18" s="74"/>
      <c r="C18" s="74"/>
      <c r="D18" s="74"/>
      <c r="E18" s="74"/>
      <c r="F18" s="74"/>
      <c r="G18" s="74"/>
      <c r="H18" s="74"/>
      <c r="I18" s="74"/>
    </row>
    <row r="19" spans="1:9">
      <c r="A19" s="74"/>
      <c r="B19" s="74"/>
      <c r="C19" s="74"/>
      <c r="D19" s="74"/>
      <c r="E19" s="74"/>
      <c r="F19" s="74"/>
      <c r="G19" s="74"/>
      <c r="H19" s="74"/>
      <c r="I19" s="74"/>
    </row>
    <row r="20" spans="1:9">
      <c r="A20" s="74"/>
      <c r="B20" s="74"/>
      <c r="C20" s="74"/>
      <c r="D20" s="74"/>
      <c r="E20" s="74"/>
      <c r="F20" s="74"/>
      <c r="G20" s="74"/>
      <c r="H20" s="74"/>
      <c r="I20" s="74"/>
    </row>
    <row r="21" spans="1:9">
      <c r="A21" s="74"/>
      <c r="B21" s="74"/>
      <c r="C21" s="74"/>
      <c r="D21" s="74"/>
      <c r="E21" s="74"/>
      <c r="F21" s="74"/>
      <c r="G21" s="74"/>
      <c r="H21" s="74"/>
      <c r="I21" s="74"/>
    </row>
    <row r="22" spans="1:9">
      <c r="A22" s="74"/>
      <c r="B22" s="74"/>
      <c r="C22" s="74"/>
      <c r="D22" s="74"/>
      <c r="E22" s="74"/>
      <c r="F22" s="74"/>
      <c r="G22" s="74"/>
      <c r="H22" s="74"/>
      <c r="I22" s="74"/>
    </row>
    <row r="23" spans="1:9">
      <c r="A23" s="74"/>
      <c r="B23" s="74"/>
      <c r="C23" s="74"/>
      <c r="D23" s="74"/>
      <c r="E23" s="74"/>
      <c r="F23" s="74"/>
      <c r="G23" s="74"/>
      <c r="H23" s="74"/>
      <c r="I23" s="74"/>
    </row>
    <row r="24" spans="1:9">
      <c r="A24" s="74"/>
      <c r="B24" s="74"/>
      <c r="C24" s="74"/>
      <c r="D24" s="74"/>
      <c r="E24" s="74"/>
      <c r="F24" s="74"/>
      <c r="G24" s="74"/>
      <c r="H24" s="74"/>
      <c r="I24" s="74"/>
    </row>
    <row r="25" spans="1:9">
      <c r="A25" s="74"/>
      <c r="B25" s="74"/>
      <c r="C25" s="74"/>
      <c r="D25" s="74"/>
      <c r="E25" s="74"/>
      <c r="F25" s="74"/>
      <c r="G25" s="74"/>
      <c r="H25" s="74"/>
      <c r="I25" s="74"/>
    </row>
    <row r="26" spans="1:9">
      <c r="A26" s="74"/>
      <c r="B26" s="74"/>
      <c r="C26" s="74"/>
      <c r="D26" s="74"/>
      <c r="E26" s="74"/>
      <c r="F26" s="74"/>
      <c r="G26" s="74"/>
      <c r="H26" s="74"/>
      <c r="I26" s="74"/>
    </row>
    <row r="27" spans="1:9">
      <c r="A27" s="74"/>
      <c r="B27" s="74"/>
      <c r="C27" s="74"/>
      <c r="D27" s="74"/>
      <c r="E27" s="74"/>
      <c r="F27" s="74"/>
      <c r="G27" s="74"/>
      <c r="H27" s="74"/>
      <c r="I27" s="74"/>
    </row>
    <row r="28" spans="1:9">
      <c r="A28" s="74"/>
      <c r="B28" s="74"/>
      <c r="C28" s="74"/>
      <c r="D28" s="74"/>
      <c r="E28" s="74"/>
      <c r="F28" s="74"/>
      <c r="G28" s="74"/>
      <c r="H28" s="74"/>
      <c r="I28" s="74"/>
    </row>
    <row r="29" spans="1:9">
      <c r="A29" s="74"/>
      <c r="B29" s="74"/>
      <c r="C29" s="74"/>
      <c r="D29" s="74"/>
      <c r="E29" s="74"/>
      <c r="F29" s="74"/>
      <c r="G29" s="74"/>
      <c r="H29" s="74"/>
      <c r="I29" s="74"/>
    </row>
    <row r="30" spans="1:9">
      <c r="A30" s="74"/>
      <c r="B30" s="74"/>
      <c r="C30" s="74"/>
      <c r="D30" s="74"/>
      <c r="E30" s="74"/>
      <c r="F30" s="74"/>
      <c r="G30" s="74"/>
      <c r="H30" s="74"/>
      <c r="I30" s="74"/>
    </row>
    <row r="31" spans="1:9">
      <c r="A31" s="74"/>
      <c r="B31" s="74"/>
      <c r="C31" s="74"/>
      <c r="D31" s="74"/>
      <c r="E31" s="74"/>
      <c r="F31" s="74"/>
      <c r="G31" s="74"/>
      <c r="H31" s="74"/>
      <c r="I31" s="74"/>
    </row>
    <row r="32" spans="1:9">
      <c r="A32" s="74"/>
      <c r="B32" s="74"/>
      <c r="C32" s="74"/>
      <c r="D32" s="74"/>
      <c r="E32" s="74"/>
      <c r="F32" s="74"/>
      <c r="G32" s="74"/>
      <c r="H32" s="74"/>
      <c r="I32" s="74"/>
    </row>
    <row r="33" spans="1:9">
      <c r="A33" s="74"/>
      <c r="B33" s="74"/>
      <c r="C33" s="74"/>
      <c r="D33" s="74"/>
      <c r="E33" s="74"/>
      <c r="F33" s="74"/>
      <c r="G33" s="74"/>
      <c r="H33" s="74"/>
      <c r="I33" s="74"/>
    </row>
    <row r="34" spans="1:9">
      <c r="A34" s="74"/>
      <c r="B34" s="74"/>
      <c r="C34" s="74"/>
      <c r="D34" s="74"/>
      <c r="E34" s="74"/>
      <c r="F34" s="74"/>
      <c r="G34" s="74"/>
      <c r="H34" s="74"/>
      <c r="I34" s="74"/>
    </row>
    <row r="35" spans="1:9">
      <c r="A35" s="74"/>
      <c r="B35" s="74"/>
      <c r="C35" s="74"/>
      <c r="D35" s="74"/>
      <c r="E35" s="74"/>
      <c r="F35" s="74"/>
      <c r="G35" s="74"/>
      <c r="H35" s="74"/>
      <c r="I35" s="74"/>
    </row>
    <row r="36" spans="1:9">
      <c r="A36" s="74"/>
      <c r="B36" s="74"/>
      <c r="C36" s="74"/>
      <c r="D36" s="74"/>
      <c r="E36" s="74"/>
      <c r="F36" s="74"/>
      <c r="G36" s="74"/>
      <c r="H36" s="74"/>
      <c r="I36" s="74"/>
    </row>
    <row r="37" spans="1:9">
      <c r="A37" s="74"/>
      <c r="B37" s="74"/>
      <c r="C37" s="74"/>
      <c r="D37" s="74"/>
      <c r="E37" s="74"/>
      <c r="F37" s="74"/>
      <c r="G37" s="74"/>
      <c r="H37" s="74"/>
      <c r="I37" s="74"/>
    </row>
    <row r="38" spans="1:9">
      <c r="A38" s="74"/>
      <c r="B38" s="74"/>
      <c r="C38" s="74"/>
      <c r="D38" s="74"/>
      <c r="E38" s="74"/>
      <c r="F38" s="74"/>
      <c r="G38" s="74"/>
      <c r="H38" s="74"/>
      <c r="I38" s="74"/>
    </row>
    <row r="39" spans="1:9">
      <c r="A39" s="74"/>
      <c r="B39" s="74"/>
      <c r="C39" s="74"/>
      <c r="D39" s="74"/>
      <c r="E39" s="74"/>
      <c r="F39" s="74"/>
      <c r="G39" s="74"/>
      <c r="H39" s="74"/>
      <c r="I39" s="74"/>
    </row>
  </sheetData>
  <mergeCells count="1">
    <mergeCell ref="A17:I1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26B0-881F-4D55-AB83-E317667D06D3}">
  <sheetPr codeName="Taul2">
    <tabColor theme="4"/>
    <pageSetUpPr fitToPage="1"/>
  </sheetPr>
  <dimension ref="A1:J15"/>
  <sheetViews>
    <sheetView showGridLines="0" zoomScale="99" zoomScaleNormal="99" workbookViewId="0">
      <selection activeCell="C1" sqref="C1"/>
    </sheetView>
  </sheetViews>
  <sheetFormatPr defaultColWidth="8.58203125" defaultRowHeight="14.5"/>
  <cols>
    <col min="1" max="1" width="10.83203125" style="21" customWidth="1"/>
    <col min="2" max="2" width="79.5" style="5" customWidth="1"/>
    <col min="3" max="4" width="8.58203125" style="10"/>
    <col min="5" max="16384" width="8.58203125" style="5"/>
  </cols>
  <sheetData>
    <row r="1" spans="1:10" ht="26">
      <c r="A1" s="71"/>
      <c r="B1" s="17" t="s">
        <v>275</v>
      </c>
      <c r="D1" s="58"/>
      <c r="E1" s="58"/>
      <c r="F1" s="58"/>
      <c r="G1" s="10"/>
      <c r="H1" s="10"/>
      <c r="I1" s="10"/>
      <c r="J1" s="10"/>
    </row>
    <row r="2" spans="1:10">
      <c r="A2" s="18"/>
      <c r="B2" s="7"/>
      <c r="E2" s="10"/>
      <c r="F2" s="10"/>
      <c r="G2" s="10"/>
      <c r="H2" s="10"/>
      <c r="I2" s="10"/>
      <c r="J2" s="10"/>
    </row>
    <row r="3" spans="1:10" ht="21">
      <c r="A3" s="18"/>
      <c r="B3" s="19" t="s">
        <v>0</v>
      </c>
      <c r="E3" s="10"/>
      <c r="F3" s="10"/>
      <c r="G3" s="10"/>
      <c r="H3" s="10"/>
      <c r="I3" s="10"/>
      <c r="J3" s="10"/>
    </row>
    <row r="4" spans="1:10">
      <c r="A4" s="18"/>
      <c r="B4" s="7"/>
      <c r="E4" s="10"/>
      <c r="F4" s="10"/>
      <c r="G4" s="10"/>
      <c r="H4" s="10"/>
      <c r="I4" s="10"/>
      <c r="J4" s="10"/>
    </row>
    <row r="5" spans="1:10" ht="21">
      <c r="A5" s="75">
        <v>1</v>
      </c>
      <c r="B5" s="75" t="s">
        <v>242</v>
      </c>
      <c r="D5" s="58"/>
      <c r="E5" s="58"/>
      <c r="F5" s="58"/>
      <c r="G5" s="10"/>
      <c r="H5" s="10"/>
      <c r="I5" s="10"/>
      <c r="J5" s="10"/>
    </row>
    <row r="6" spans="1:10" ht="10" customHeight="1">
      <c r="A6" s="18"/>
      <c r="B6" s="16"/>
      <c r="D6" s="58"/>
      <c r="E6" s="58"/>
      <c r="F6" s="58"/>
      <c r="G6" s="10"/>
      <c r="H6" s="10"/>
      <c r="I6" s="10"/>
      <c r="J6" s="10"/>
    </row>
    <row r="7" spans="1:10" ht="17.25" customHeight="1">
      <c r="A7" s="59" t="s">
        <v>1</v>
      </c>
      <c r="B7" s="60" t="s">
        <v>2</v>
      </c>
      <c r="C7" s="64"/>
      <c r="D7" s="64"/>
      <c r="E7" s="64"/>
      <c r="F7" s="64"/>
      <c r="G7" s="64"/>
      <c r="H7" s="64"/>
      <c r="I7" s="64"/>
      <c r="J7" s="10"/>
    </row>
    <row r="8" spans="1:10" ht="17.25" customHeight="1">
      <c r="A8" s="59" t="s">
        <v>3</v>
      </c>
      <c r="B8" s="60" t="s">
        <v>266</v>
      </c>
      <c r="C8" s="64"/>
      <c r="D8" s="64"/>
      <c r="E8" s="64"/>
      <c r="F8" s="64"/>
      <c r="G8" s="64"/>
      <c r="H8" s="64"/>
      <c r="I8" s="64"/>
      <c r="J8" s="10"/>
    </row>
    <row r="9" spans="1:10" ht="17.25" customHeight="1">
      <c r="A9" s="59" t="s">
        <v>4</v>
      </c>
      <c r="B9" s="60" t="s">
        <v>5</v>
      </c>
      <c r="C9" s="82"/>
      <c r="D9" s="82"/>
      <c r="E9" s="82"/>
      <c r="F9" s="82"/>
      <c r="G9" s="82"/>
      <c r="H9" s="82"/>
      <c r="I9" s="64"/>
      <c r="J9" s="10"/>
    </row>
    <row r="10" spans="1:10" ht="17.25" customHeight="1">
      <c r="A10" s="59" t="s">
        <v>6</v>
      </c>
      <c r="B10" s="60" t="s">
        <v>7</v>
      </c>
      <c r="C10" s="82"/>
      <c r="D10" s="82"/>
      <c r="E10" s="82"/>
      <c r="F10" s="82"/>
      <c r="G10" s="82"/>
      <c r="H10" s="82"/>
      <c r="I10" s="64"/>
      <c r="J10" s="10"/>
    </row>
    <row r="11" spans="1:10" ht="17.25" customHeight="1">
      <c r="A11" s="59" t="s">
        <v>8</v>
      </c>
      <c r="B11" s="60" t="s">
        <v>9</v>
      </c>
      <c r="C11" s="82"/>
      <c r="D11" s="82"/>
      <c r="E11" s="82"/>
      <c r="F11" s="82"/>
      <c r="G11" s="82"/>
      <c r="H11" s="82"/>
      <c r="I11" s="64"/>
      <c r="J11" s="10"/>
    </row>
    <row r="12" spans="1:10" ht="17.25" customHeight="1">
      <c r="A12" s="59" t="s">
        <v>243</v>
      </c>
      <c r="B12" s="60" t="s">
        <v>241</v>
      </c>
      <c r="C12" s="82"/>
      <c r="D12" s="82"/>
      <c r="E12" s="82"/>
      <c r="F12" s="82"/>
      <c r="G12" s="82"/>
      <c r="H12" s="82"/>
      <c r="I12" s="64"/>
      <c r="J12" s="10"/>
    </row>
    <row r="13" spans="1:10" s="22" customFormat="1" ht="17.25" customHeight="1">
      <c r="A13" s="59" t="s">
        <v>244</v>
      </c>
      <c r="B13" s="60" t="s">
        <v>10</v>
      </c>
      <c r="C13" s="10"/>
      <c r="D13" s="10"/>
      <c r="E13" s="21"/>
      <c r="F13" s="5"/>
      <c r="G13" s="5"/>
    </row>
    <row r="14" spans="1:10" ht="17.25" customHeight="1">
      <c r="A14" s="59" t="s">
        <v>267</v>
      </c>
      <c r="B14" s="60" t="s">
        <v>11</v>
      </c>
      <c r="E14" s="20"/>
      <c r="F14" s="11"/>
    </row>
    <row r="15" spans="1:10">
      <c r="A15" s="164"/>
      <c r="B15" s="70"/>
    </row>
  </sheetData>
  <phoneticPr fontId="12" type="noConversion"/>
  <hyperlinks>
    <hyperlink ref="B7" location="'Table 1.1'!A1" display="Own funds" xr:uid="{54F211F5-20F0-465E-BB9A-D49908E27CE9}"/>
    <hyperlink ref="B9" location="'Table 1.3'!A1" display="Capital Ratios" xr:uid="{A6AEDFAD-4A61-4CCE-9801-53FA2B560152}"/>
    <hyperlink ref="B10" location="'Table 1.4'!A1" display="Key Metrics template (EU KM1)" xr:uid="{C7FC5A65-F49C-4024-9A1B-F6D1F2162FF1}"/>
    <hyperlink ref="B11" location="'Table 1.5'!A1" display="Financial conglomerates information on own funds and capital adequacy ratio (EU INS2)" xr:uid="{AA0638E2-DA28-49CD-8CE1-6AA46F7E08EE}"/>
    <hyperlink ref="B13" location="'Table 1.7 &amp; 1.8'!A1" display="Quantitative information of LCR (EU LIQ1)" xr:uid="{C0D2482A-7F5C-4684-95B1-0077FDB660AF}"/>
    <hyperlink ref="B14" location="'Table 1.7 &amp; 1.8'!A1" display="Qualitative information on LCR (EU LIQB)" xr:uid="{1A7BE801-6AD8-4B9A-AD90-7407B6AC6EFD}"/>
    <hyperlink ref="B8" location="'Table 1.2'!A1" display="Risk Exposure Amount" xr:uid="{5283F57E-24CE-4361-9066-0BD9F599F177}"/>
    <hyperlink ref="B12" location="'Table 1.6'!A1" display="Overview of total risk exposure amounts (EU OV1) " xr:uid="{101F14E4-38FE-490B-8143-6DF293EE8506}"/>
  </hyperlinks>
  <pageMargins left="0.70866141732283472" right="0.70866141732283472" top="0.74803149606299213" bottom="0.74803149606299213" header="0.31496062992125984" footer="0.31496062992125984"/>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codeName="Sheet5">
    <pageSetUpPr fitToPage="1"/>
  </sheetPr>
  <dimension ref="A1:C36"/>
  <sheetViews>
    <sheetView showGridLines="0" zoomScaleNormal="100" workbookViewId="0">
      <selection activeCell="D1" sqref="D1"/>
    </sheetView>
  </sheetViews>
  <sheetFormatPr defaultColWidth="8.58203125" defaultRowHeight="14.5"/>
  <cols>
    <col min="1" max="1" width="60.5" style="5" customWidth="1"/>
    <col min="2" max="3" width="11.83203125" style="5" customWidth="1"/>
    <col min="4" max="16384" width="8.58203125" style="5"/>
  </cols>
  <sheetData>
    <row r="1" spans="1:3" s="26" customFormat="1" ht="20.5" customHeight="1">
      <c r="A1" s="75" t="s">
        <v>246</v>
      </c>
      <c r="B1" s="25"/>
      <c r="C1" s="25"/>
    </row>
    <row r="2" spans="1:3" s="26" customFormat="1" ht="12.75" customHeight="1">
      <c r="A2" s="25"/>
      <c r="B2" s="25"/>
      <c r="C2" s="25"/>
    </row>
    <row r="3" spans="1:3" s="26" customFormat="1" ht="78" customHeight="1">
      <c r="A3" s="183" t="s">
        <v>273</v>
      </c>
      <c r="B3" s="183"/>
      <c r="C3" s="183"/>
    </row>
    <row r="4" spans="1:3" s="26" customFormat="1" ht="12" customHeight="1">
      <c r="A4" s="27"/>
      <c r="B4" s="27"/>
      <c r="C4" s="27"/>
    </row>
    <row r="5" spans="1:3" s="26" customFormat="1" ht="60.65" customHeight="1">
      <c r="A5" s="184" t="s">
        <v>274</v>
      </c>
      <c r="B5" s="184"/>
      <c r="C5" s="184"/>
    </row>
    <row r="6" spans="1:3" s="26" customFormat="1" ht="12">
      <c r="A6" s="67"/>
      <c r="B6" s="67"/>
      <c r="C6" s="67"/>
    </row>
    <row r="7" spans="1:3" s="26" customFormat="1" ht="12">
      <c r="A7" s="27"/>
      <c r="B7" s="27"/>
      <c r="C7" s="27"/>
    </row>
    <row r="8" spans="1:3" ht="21">
      <c r="A8" s="75" t="s">
        <v>12</v>
      </c>
      <c r="B8" s="7"/>
      <c r="C8" s="7"/>
    </row>
    <row r="9" spans="1:3" ht="18.5">
      <c r="A9" s="3"/>
      <c r="B9" s="7"/>
      <c r="C9" s="7"/>
    </row>
    <row r="10" spans="1:3">
      <c r="A10" s="28"/>
      <c r="B10" s="29"/>
      <c r="C10" s="29"/>
    </row>
    <row r="11" spans="1:3">
      <c r="A11" s="95" t="s">
        <v>13</v>
      </c>
      <c r="B11" s="96" t="s">
        <v>276</v>
      </c>
      <c r="C11" s="96" t="s">
        <v>237</v>
      </c>
    </row>
    <row r="12" spans="1:3">
      <c r="A12" s="62" t="s">
        <v>14</v>
      </c>
      <c r="B12" s="100">
        <v>16542.902520404699</v>
      </c>
      <c r="C12" s="100">
        <v>16262.387321046068</v>
      </c>
    </row>
    <row r="13" spans="1:3">
      <c r="A13" s="62" t="s">
        <v>15</v>
      </c>
      <c r="B13" s="100">
        <v>-1397.93779427859</v>
      </c>
      <c r="C13" s="100">
        <v>-1296.8645987459774</v>
      </c>
    </row>
    <row r="14" spans="1:3">
      <c r="A14" s="62" t="s">
        <v>16</v>
      </c>
      <c r="B14" s="100">
        <v>216.26241081000001</v>
      </c>
      <c r="C14" s="97">
        <v>211.86037380000002</v>
      </c>
    </row>
    <row r="15" spans="1:3">
      <c r="A15" s="87" t="s">
        <v>17</v>
      </c>
      <c r="B15" s="101">
        <f>SUM(B12:B14)</f>
        <v>15361.22713693611</v>
      </c>
      <c r="C15" s="98">
        <v>15177.383096100091</v>
      </c>
    </row>
    <row r="16" spans="1:3">
      <c r="A16" s="62" t="s">
        <v>18</v>
      </c>
      <c r="B16" s="100">
        <v>-315.47119900000001</v>
      </c>
      <c r="C16" s="97">
        <v>-314.39059084000002</v>
      </c>
    </row>
    <row r="17" spans="1:3">
      <c r="A17" s="62" t="s">
        <v>19</v>
      </c>
      <c r="B17" s="100">
        <v>-228.51544017000001</v>
      </c>
      <c r="C17" s="97">
        <v>-216.35781533000005</v>
      </c>
    </row>
    <row r="18" spans="1:3">
      <c r="A18" s="62" t="s">
        <v>20</v>
      </c>
      <c r="B18" s="100">
        <v>-5.0667600000000004</v>
      </c>
      <c r="C18" s="97">
        <v>-197.52248115</v>
      </c>
    </row>
    <row r="19" spans="1:3">
      <c r="A19" s="165" t="s">
        <v>280</v>
      </c>
      <c r="B19" s="100">
        <v>-246.25885774</v>
      </c>
      <c r="C19" s="97">
        <v>-147.67283394</v>
      </c>
    </row>
    <row r="20" spans="1:3">
      <c r="A20" s="62" t="s">
        <v>22</v>
      </c>
      <c r="B20" s="100">
        <v>-207.43022456867001</v>
      </c>
      <c r="C20" s="97">
        <v>-190.38416364320699</v>
      </c>
    </row>
    <row r="21" spans="1:3">
      <c r="A21" s="87" t="s">
        <v>23</v>
      </c>
      <c r="B21" s="101">
        <f>SUM(B15:B20)</f>
        <v>14358.48465545744</v>
      </c>
      <c r="C21" s="98">
        <v>14111.055211196886</v>
      </c>
    </row>
    <row r="22" spans="1:3">
      <c r="A22" s="62"/>
      <c r="B22" s="100"/>
      <c r="C22" s="97" t="s">
        <v>24</v>
      </c>
    </row>
    <row r="23" spans="1:3" hidden="1">
      <c r="A23" s="62" t="s">
        <v>25</v>
      </c>
      <c r="B23" s="100"/>
      <c r="C23" s="97"/>
    </row>
    <row r="24" spans="1:3" hidden="1">
      <c r="A24" s="87" t="s">
        <v>26</v>
      </c>
      <c r="B24" s="101"/>
      <c r="C24" s="97"/>
    </row>
    <row r="25" spans="1:3">
      <c r="A25" s="87" t="s">
        <v>27</v>
      </c>
      <c r="B25" s="101">
        <f>B21</f>
        <v>14358.48465545744</v>
      </c>
      <c r="C25" s="98">
        <v>14111.055211196886</v>
      </c>
    </row>
    <row r="26" spans="1:3">
      <c r="A26" s="62"/>
      <c r="B26" s="100"/>
      <c r="C26" s="97" t="s">
        <v>24</v>
      </c>
    </row>
    <row r="27" spans="1:3">
      <c r="A27" s="62" t="s">
        <v>28</v>
      </c>
      <c r="B27" s="100">
        <f>1289.31402216-1.43</f>
        <v>1287.8840221599999</v>
      </c>
      <c r="C27" s="97">
        <v>1307.8840221600001</v>
      </c>
    </row>
    <row r="28" spans="1:3">
      <c r="A28" s="62" t="s">
        <v>29</v>
      </c>
      <c r="B28" s="100">
        <v>47.947062979189496</v>
      </c>
      <c r="C28" s="97">
        <v>56.540881708652797</v>
      </c>
    </row>
    <row r="29" spans="1:3">
      <c r="A29" s="62" t="s">
        <v>226</v>
      </c>
      <c r="B29" s="100">
        <v>122.146492537071</v>
      </c>
      <c r="C29" s="97">
        <v>119.584524637071</v>
      </c>
    </row>
    <row r="30" spans="1:3">
      <c r="A30" s="87" t="s">
        <v>30</v>
      </c>
      <c r="B30" s="101">
        <f>SUM(B27:B29)</f>
        <v>1457.9775776762604</v>
      </c>
      <c r="C30" s="98">
        <v>1484.0094285057237</v>
      </c>
    </row>
    <row r="31" spans="1:3">
      <c r="A31" s="88" t="s">
        <v>31</v>
      </c>
      <c r="B31" s="102">
        <f>B30+B25</f>
        <v>15816.4622331337</v>
      </c>
      <c r="C31" s="99">
        <v>15595.06463970261</v>
      </c>
    </row>
    <row r="32" spans="1:3">
      <c r="A32" s="6"/>
      <c r="B32" s="6"/>
      <c r="C32" s="6"/>
    </row>
    <row r="33" spans="1:3" ht="43" customHeight="1">
      <c r="A33" s="182" t="s">
        <v>281</v>
      </c>
      <c r="B33" s="185"/>
      <c r="C33" s="185"/>
    </row>
    <row r="34" spans="1:3">
      <c r="A34" s="166"/>
      <c r="B34" s="166"/>
      <c r="C34" s="166"/>
    </row>
    <row r="35" spans="1:3" ht="24" customHeight="1">
      <c r="A35" s="182" t="s">
        <v>32</v>
      </c>
      <c r="B35" s="182"/>
      <c r="C35" s="182"/>
    </row>
    <row r="36" spans="1:3">
      <c r="A36" s="70"/>
      <c r="B36" s="70"/>
      <c r="C36" s="70"/>
    </row>
  </sheetData>
  <mergeCells count="4">
    <mergeCell ref="A35:C35"/>
    <mergeCell ref="A3:C3"/>
    <mergeCell ref="A5:C5"/>
    <mergeCell ref="A33:C33"/>
  </mergeCells>
  <pageMargins left="0.7" right="0.7"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8A98-0C42-4B0B-91F0-E60F912497C3}">
  <sheetPr>
    <pageSetUpPr fitToPage="1"/>
  </sheetPr>
  <dimension ref="A1:C43"/>
  <sheetViews>
    <sheetView showGridLines="0" zoomScaleNormal="100" workbookViewId="0">
      <selection activeCell="D2" sqref="D2"/>
    </sheetView>
  </sheetViews>
  <sheetFormatPr defaultColWidth="8.58203125" defaultRowHeight="14.5"/>
  <cols>
    <col min="1" max="1" width="60.5" style="5" customWidth="1"/>
    <col min="2" max="3" width="11.83203125" style="5" customWidth="1"/>
    <col min="4" max="16384" width="8.58203125" style="5"/>
  </cols>
  <sheetData>
    <row r="1" spans="1:3" ht="21">
      <c r="A1" s="75" t="s">
        <v>248</v>
      </c>
      <c r="B1" s="7"/>
      <c r="C1" s="7"/>
    </row>
    <row r="2" spans="1:3" ht="18.5">
      <c r="A2" s="3"/>
      <c r="B2" s="7"/>
      <c r="C2" s="7"/>
    </row>
    <row r="3" spans="1:3" ht="53.5" customHeight="1">
      <c r="A3" s="187" t="s">
        <v>292</v>
      </c>
      <c r="B3" s="187"/>
      <c r="C3" s="187"/>
    </row>
    <row r="4" spans="1:3" ht="14.5" customHeight="1">
      <c r="A4" s="28"/>
      <c r="B4" s="29"/>
      <c r="C4" s="29"/>
    </row>
    <row r="5" spans="1:3">
      <c r="A5" s="95" t="s">
        <v>13</v>
      </c>
      <c r="B5" s="96" t="s">
        <v>276</v>
      </c>
      <c r="C5" s="96" t="s">
        <v>237</v>
      </c>
    </row>
    <row r="6" spans="1:3">
      <c r="A6" s="87" t="s">
        <v>249</v>
      </c>
      <c r="B6" s="101">
        <v>64743.273783167111</v>
      </c>
      <c r="C6" s="101">
        <v>65996.803693008187</v>
      </c>
    </row>
    <row r="7" spans="1:3">
      <c r="A7" s="143" t="s">
        <v>265</v>
      </c>
      <c r="B7" s="100">
        <v>64743.273783167111</v>
      </c>
      <c r="C7" s="100">
        <v>65996.803693008187</v>
      </c>
    </row>
    <row r="8" spans="1:3">
      <c r="A8" s="137" t="s">
        <v>250</v>
      </c>
      <c r="B8" s="144">
        <v>508.20603572839627</v>
      </c>
      <c r="C8" s="144">
        <v>508.58576560856562</v>
      </c>
    </row>
    <row r="9" spans="1:3">
      <c r="A9" s="137" t="s">
        <v>251</v>
      </c>
      <c r="B9" s="144">
        <v>552.81578648716868</v>
      </c>
      <c r="C9" s="144">
        <v>603.46677345559976</v>
      </c>
    </row>
    <row r="10" spans="1:3">
      <c r="A10" s="137" t="s">
        <v>252</v>
      </c>
      <c r="B10" s="144">
        <v>26222.023293980514</v>
      </c>
      <c r="C10" s="144">
        <v>27590.521429977012</v>
      </c>
    </row>
    <row r="11" spans="1:3">
      <c r="A11" s="137" t="s">
        <v>253</v>
      </c>
      <c r="B11" s="144">
        <v>9783.0288817440578</v>
      </c>
      <c r="C11" s="144">
        <v>10173.663843161268</v>
      </c>
    </row>
    <row r="12" spans="1:3">
      <c r="A12" s="137" t="s">
        <v>254</v>
      </c>
      <c r="B12" s="144">
        <v>19514.6927933277</v>
      </c>
      <c r="C12" s="144">
        <v>18987.988373299773</v>
      </c>
    </row>
    <row r="13" spans="1:3">
      <c r="A13" s="137" t="s">
        <v>255</v>
      </c>
      <c r="B13" s="144">
        <v>2308.7421053298722</v>
      </c>
      <c r="C13" s="144">
        <v>2308.9487225492508</v>
      </c>
    </row>
    <row r="14" spans="1:3">
      <c r="A14" s="137" t="s">
        <v>256</v>
      </c>
      <c r="B14" s="144">
        <v>1658.3809073678515</v>
      </c>
      <c r="C14" s="144">
        <v>1696.6390913332605</v>
      </c>
    </row>
    <row r="15" spans="1:3">
      <c r="A15" s="137" t="s">
        <v>166</v>
      </c>
      <c r="B15" s="144">
        <v>671.29477670600011</v>
      </c>
      <c r="C15" s="144">
        <v>608.44101377799996</v>
      </c>
    </row>
    <row r="16" spans="1:3" hidden="1">
      <c r="A16" s="137" t="s">
        <v>257</v>
      </c>
      <c r="B16" s="144"/>
      <c r="C16" s="144"/>
    </row>
    <row r="17" spans="1:3">
      <c r="A17" s="137" t="s">
        <v>258</v>
      </c>
      <c r="B17" s="144">
        <v>176.95911218750001</v>
      </c>
      <c r="C17" s="144">
        <v>201.47857181250001</v>
      </c>
    </row>
    <row r="18" spans="1:3" ht="14.5" customHeight="1">
      <c r="A18" s="146" t="s">
        <v>259</v>
      </c>
      <c r="B18" s="97">
        <v>2432.3944731199995</v>
      </c>
      <c r="C18" s="97">
        <v>2409.9002925499999</v>
      </c>
    </row>
    <row r="19" spans="1:3" ht="14.5" customHeight="1">
      <c r="A19" s="137" t="s">
        <v>167</v>
      </c>
      <c r="B19" s="144">
        <v>914.73561718804547</v>
      </c>
      <c r="C19" s="144">
        <v>907.16981548296735</v>
      </c>
    </row>
    <row r="20" spans="1:3">
      <c r="A20" s="87" t="s">
        <v>260</v>
      </c>
      <c r="B20" s="98">
        <v>0.66174488056359226</v>
      </c>
      <c r="C20" s="98">
        <v>0.58393813600093791</v>
      </c>
    </row>
    <row r="21" spans="1:3">
      <c r="A21" s="87" t="s">
        <v>261</v>
      </c>
      <c r="B21" s="98">
        <v>42.945811407000008</v>
      </c>
      <c r="C21" s="98">
        <v>50.021947234000002</v>
      </c>
    </row>
    <row r="22" spans="1:3">
      <c r="A22" s="87" t="s">
        <v>262</v>
      </c>
      <c r="B22" s="98">
        <v>1103.3625417275</v>
      </c>
      <c r="C22" s="98">
        <v>1006.4514716800001</v>
      </c>
    </row>
    <row r="23" spans="1:3">
      <c r="A23" s="87" t="s">
        <v>263</v>
      </c>
      <c r="B23" s="98">
        <v>4935.8975937300002</v>
      </c>
      <c r="C23" s="98">
        <v>4155.9965919437491</v>
      </c>
    </row>
    <row r="24" spans="1:3">
      <c r="A24" s="87" t="s">
        <v>264</v>
      </c>
      <c r="B24" s="98">
        <v>201.71588594468039</v>
      </c>
      <c r="C24" s="98">
        <v>216.66557919049771</v>
      </c>
    </row>
    <row r="25" spans="1:3">
      <c r="A25" s="87" t="s">
        <v>268</v>
      </c>
      <c r="B25" s="98">
        <v>2084.0000000500013</v>
      </c>
      <c r="C25" s="98">
        <v>2084.0000000199998</v>
      </c>
    </row>
    <row r="26" spans="1:3">
      <c r="A26" s="88" t="s">
        <v>92</v>
      </c>
      <c r="B26" s="99">
        <f>B6+B20+B21+B22+B23+B24+B25</f>
        <v>73111.857360906855</v>
      </c>
      <c r="C26" s="99">
        <v>73510.523221212439</v>
      </c>
    </row>
    <row r="27" spans="1:3" ht="10" customHeight="1">
      <c r="A27" s="70"/>
      <c r="B27" s="70"/>
      <c r="C27" s="70"/>
    </row>
    <row r="28" spans="1:3">
      <c r="A28" s="167" t="s">
        <v>285</v>
      </c>
      <c r="B28" s="70"/>
      <c r="C28" s="70"/>
    </row>
    <row r="29" spans="1:3">
      <c r="A29" s="69"/>
      <c r="B29" s="70"/>
      <c r="C29" s="70"/>
    </row>
    <row r="30" spans="1:3" ht="27" customHeight="1">
      <c r="A30" s="186" t="s">
        <v>291</v>
      </c>
      <c r="B30" s="186"/>
      <c r="C30" s="186"/>
    </row>
    <row r="31" spans="1:3" ht="56.15" customHeight="1">
      <c r="A31" s="148"/>
      <c r="B31" s="148"/>
      <c r="C31" s="148"/>
    </row>
    <row r="32" spans="1:3" ht="56.15" customHeight="1">
      <c r="A32" s="148"/>
      <c r="B32" s="148"/>
      <c r="C32" s="148"/>
    </row>
    <row r="33" spans="1:3" ht="56.15" customHeight="1">
      <c r="A33" s="148"/>
      <c r="B33" s="148"/>
      <c r="C33" s="148"/>
    </row>
    <row r="34" spans="1:3">
      <c r="A34" s="148"/>
      <c r="B34" s="148"/>
      <c r="C34" s="148"/>
    </row>
    <row r="35" spans="1:3">
      <c r="A35" s="142"/>
      <c r="B35" s="142"/>
      <c r="C35" s="142"/>
    </row>
    <row r="36" spans="1:3">
      <c r="A36" s="142"/>
      <c r="B36" s="142"/>
      <c r="C36" s="142"/>
    </row>
    <row r="37" spans="1:3">
      <c r="A37" s="142"/>
      <c r="B37" s="142"/>
      <c r="C37" s="142"/>
    </row>
    <row r="38" spans="1:3">
      <c r="A38" s="142"/>
      <c r="B38" s="142"/>
      <c r="C38" s="142"/>
    </row>
    <row r="39" spans="1:3">
      <c r="A39" s="142"/>
      <c r="B39" s="142"/>
      <c r="C39" s="142"/>
    </row>
    <row r="40" spans="1:3">
      <c r="A40" s="142"/>
      <c r="B40" s="142"/>
      <c r="C40" s="142"/>
    </row>
    <row r="41" spans="1:3">
      <c r="A41" s="142"/>
      <c r="B41" s="142"/>
      <c r="C41" s="142"/>
    </row>
    <row r="42" spans="1:3" ht="40" customHeight="1">
      <c r="A42" s="186" t="s">
        <v>293</v>
      </c>
      <c r="B42" s="186"/>
      <c r="C42" s="186"/>
    </row>
    <row r="43" spans="1:3">
      <c r="A43" s="70"/>
      <c r="B43" s="70"/>
      <c r="C43" s="70"/>
    </row>
  </sheetData>
  <mergeCells count="3">
    <mergeCell ref="A30:C30"/>
    <mergeCell ref="A42:C42"/>
    <mergeCell ref="A3:C3"/>
  </mergeCells>
  <pageMargins left="0.7" right="0.7" top="0.75" bottom="0.75" header="0.3" footer="0.3"/>
  <pageSetup paperSize="9" scale="94" fitToHeight="0" orientation="portrait" r:id="rId1"/>
  <rowBreaks count="1" manualBreakCount="1">
    <brk id="30"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codeName="Sheet7">
    <pageSetUpPr fitToPage="1"/>
  </sheetPr>
  <dimension ref="A1:D42"/>
  <sheetViews>
    <sheetView showGridLines="0" zoomScaleNormal="100" workbookViewId="0">
      <selection activeCell="E2" sqref="E2"/>
    </sheetView>
  </sheetViews>
  <sheetFormatPr defaultColWidth="8.58203125" defaultRowHeight="14.5"/>
  <cols>
    <col min="1" max="1" width="3.58203125" style="5" customWidth="1"/>
    <col min="2" max="2" width="62" style="5" customWidth="1"/>
    <col min="3" max="3" width="10.58203125" style="5" customWidth="1"/>
    <col min="4" max="4" width="10.33203125" style="5" customWidth="1"/>
    <col min="5" max="16384" width="8.58203125" style="5"/>
  </cols>
  <sheetData>
    <row r="1" spans="1:4" ht="18.5">
      <c r="A1" s="77" t="s">
        <v>74</v>
      </c>
      <c r="B1" s="30"/>
      <c r="C1" s="30"/>
      <c r="D1" s="30"/>
    </row>
    <row r="2" spans="1:4" ht="18.5">
      <c r="A2" s="3"/>
      <c r="B2" s="30"/>
      <c r="C2" s="30"/>
      <c r="D2" s="30"/>
    </row>
    <row r="3" spans="1:4">
      <c r="A3" s="35"/>
      <c r="B3" s="35"/>
      <c r="C3" s="35"/>
      <c r="D3" s="35"/>
    </row>
    <row r="4" spans="1:4">
      <c r="A4" s="36" t="s">
        <v>75</v>
      </c>
      <c r="B4" s="37"/>
      <c r="C4" s="38" t="s">
        <v>276</v>
      </c>
      <c r="D4" s="38" t="s">
        <v>237</v>
      </c>
    </row>
    <row r="5" spans="1:4">
      <c r="A5" s="111" t="s">
        <v>76</v>
      </c>
      <c r="B5" s="124"/>
      <c r="C5" s="125">
        <v>19.639064269122123</v>
      </c>
      <c r="D5" s="125">
        <v>19.195969999999999</v>
      </c>
    </row>
    <row r="6" spans="1:4">
      <c r="A6" s="111" t="s">
        <v>77</v>
      </c>
      <c r="B6" s="124"/>
      <c r="C6" s="125">
        <v>19.639064269122123</v>
      </c>
      <c r="D6" s="125">
        <v>19.195969999999999</v>
      </c>
    </row>
    <row r="7" spans="1:4">
      <c r="A7" s="111" t="s">
        <v>78</v>
      </c>
      <c r="B7" s="124"/>
      <c r="C7" s="125">
        <v>21.63323816964164</v>
      </c>
      <c r="D7" s="125">
        <v>21.214700000000001</v>
      </c>
    </row>
    <row r="8" spans="1:4">
      <c r="A8" s="27"/>
      <c r="B8" s="12"/>
      <c r="C8" s="79"/>
      <c r="D8" s="39"/>
    </row>
    <row r="9" spans="1:4">
      <c r="A9" s="36" t="s">
        <v>79</v>
      </c>
      <c r="B9" s="40"/>
      <c r="C9" s="38" t="str">
        <f>C4</f>
        <v>31 March 2024</v>
      </c>
      <c r="D9" s="38" t="s">
        <v>237</v>
      </c>
    </row>
    <row r="10" spans="1:4">
      <c r="A10" s="111" t="s">
        <v>76</v>
      </c>
      <c r="B10" s="124"/>
      <c r="C10" s="125">
        <v>19.639064269122123</v>
      </c>
      <c r="D10" s="125">
        <v>19.195969999999999</v>
      </c>
    </row>
    <row r="11" spans="1:4">
      <c r="A11" s="111" t="s">
        <v>77</v>
      </c>
      <c r="B11" s="124"/>
      <c r="C11" s="125">
        <v>19.639064269122123</v>
      </c>
      <c r="D11" s="125">
        <v>19.195969999999999</v>
      </c>
    </row>
    <row r="12" spans="1:4">
      <c r="A12" s="111" t="s">
        <v>78</v>
      </c>
      <c r="B12" s="124"/>
      <c r="C12" s="125">
        <v>21.567657749843924</v>
      </c>
      <c r="D12" s="125">
        <v>21.137799999999999</v>
      </c>
    </row>
    <row r="13" spans="1:4">
      <c r="A13" s="27"/>
      <c r="B13" s="12"/>
      <c r="C13" s="12"/>
      <c r="D13" s="12"/>
    </row>
    <row r="14" spans="1:4" ht="31" customHeight="1">
      <c r="A14" s="188" t="s">
        <v>282</v>
      </c>
      <c r="B14" s="188"/>
      <c r="C14" s="188"/>
      <c r="D14" s="188"/>
    </row>
    <row r="15" spans="1:4">
      <c r="A15" s="41"/>
      <c r="B15" s="41"/>
      <c r="C15" s="41"/>
      <c r="D15" s="41"/>
    </row>
    <row r="16" spans="1:4">
      <c r="A16" s="36" t="s">
        <v>80</v>
      </c>
      <c r="B16" s="42"/>
      <c r="C16" s="38" t="str">
        <f>+C4</f>
        <v>31 March 2024</v>
      </c>
      <c r="D16" s="38" t="str">
        <f>D9</f>
        <v>31 Dec 2023</v>
      </c>
    </row>
    <row r="17" spans="1:4">
      <c r="A17" s="111" t="s">
        <v>81</v>
      </c>
      <c r="B17" s="124"/>
      <c r="C17" s="100">
        <f>'Table 1.1'!B31</f>
        <v>15816.4622331337</v>
      </c>
      <c r="D17" s="100">
        <f>'Table 1.1'!C31</f>
        <v>15595.06463970261</v>
      </c>
    </row>
    <row r="18" spans="1:4">
      <c r="A18" s="111" t="s">
        <v>82</v>
      </c>
      <c r="B18" s="124"/>
      <c r="C18" s="113">
        <v>10501.007877874599</v>
      </c>
      <c r="D18" s="113">
        <v>10557.6847110422</v>
      </c>
    </row>
    <row r="19" spans="1:4">
      <c r="A19" s="111" t="s">
        <v>83</v>
      </c>
      <c r="B19" s="126"/>
      <c r="C19" s="113">
        <f>C17-C18</f>
        <v>5315.4543552591003</v>
      </c>
      <c r="D19" s="113">
        <f>D17-D18</f>
        <v>5037.3799286604099</v>
      </c>
    </row>
    <row r="20" spans="1:4">
      <c r="A20" s="12"/>
      <c r="B20" s="13"/>
      <c r="C20" s="13"/>
      <c r="D20" s="14"/>
    </row>
    <row r="21" spans="1:4" ht="157.5" customHeight="1">
      <c r="A21" s="188" t="s">
        <v>283</v>
      </c>
      <c r="B21" s="188"/>
      <c r="C21" s="188"/>
      <c r="D21" s="188"/>
    </row>
    <row r="22" spans="1:4" ht="59.5" customHeight="1">
      <c r="A22" s="61"/>
      <c r="B22" s="61"/>
      <c r="C22" s="61"/>
      <c r="D22" s="61"/>
    </row>
    <row r="23" spans="1:4">
      <c r="A23" s="43"/>
      <c r="B23" s="43"/>
      <c r="C23" s="43"/>
      <c r="D23" s="43"/>
    </row>
    <row r="24" spans="1:4">
      <c r="A24" s="43"/>
      <c r="B24" s="43"/>
      <c r="C24" s="43"/>
      <c r="D24" s="43"/>
    </row>
    <row r="25" spans="1:4">
      <c r="A25" s="43"/>
      <c r="B25" s="43"/>
      <c r="C25" s="43"/>
      <c r="D25" s="43"/>
    </row>
    <row r="26" spans="1:4">
      <c r="A26" s="43"/>
      <c r="B26" s="43"/>
      <c r="C26" s="43"/>
      <c r="D26" s="43"/>
    </row>
    <row r="27" spans="1:4">
      <c r="A27" s="43"/>
      <c r="B27" s="43"/>
      <c r="C27" s="43"/>
      <c r="D27" s="43"/>
    </row>
    <row r="28" spans="1:4">
      <c r="A28" s="43"/>
      <c r="B28" s="43"/>
      <c r="C28" s="43"/>
      <c r="D28" s="43"/>
    </row>
    <row r="29" spans="1:4">
      <c r="A29" s="43"/>
      <c r="B29" s="43"/>
      <c r="C29" s="43"/>
      <c r="D29" s="43"/>
    </row>
    <row r="30" spans="1:4">
      <c r="A30" s="43"/>
      <c r="B30" s="43"/>
      <c r="C30" s="43"/>
      <c r="D30" s="43"/>
    </row>
    <row r="31" spans="1:4">
      <c r="A31" s="43"/>
      <c r="B31" s="43"/>
      <c r="C31" s="43"/>
      <c r="D31" s="43"/>
    </row>
    <row r="32" spans="1:4">
      <c r="A32" s="43"/>
      <c r="B32" s="43"/>
      <c r="C32" s="43"/>
      <c r="D32" s="43"/>
    </row>
    <row r="33" spans="1:4">
      <c r="A33" s="43"/>
      <c r="B33" s="43"/>
      <c r="C33" s="43"/>
      <c r="D33" s="43"/>
    </row>
    <row r="34" spans="1:4">
      <c r="A34" s="43"/>
      <c r="B34" s="43"/>
      <c r="C34" s="43"/>
      <c r="D34" s="43"/>
    </row>
    <row r="35" spans="1:4">
      <c r="A35" s="43"/>
      <c r="B35" s="43"/>
      <c r="C35" s="43"/>
      <c r="D35" s="43"/>
    </row>
    <row r="36" spans="1:4">
      <c r="A36" s="43"/>
      <c r="B36" s="43"/>
      <c r="C36" s="43"/>
      <c r="D36" s="43"/>
    </row>
    <row r="37" spans="1:4">
      <c r="A37" s="7"/>
      <c r="B37" s="7"/>
      <c r="C37" s="7"/>
      <c r="D37" s="7"/>
    </row>
    <row r="38" spans="1:4">
      <c r="A38" s="7"/>
      <c r="B38" s="7"/>
      <c r="C38" s="7"/>
      <c r="D38" s="7"/>
    </row>
    <row r="39" spans="1:4">
      <c r="A39" s="7"/>
      <c r="B39" s="7"/>
      <c r="C39" s="7"/>
      <c r="D39" s="7"/>
    </row>
    <row r="40" spans="1:4">
      <c r="A40" s="7"/>
      <c r="B40" s="7"/>
      <c r="C40" s="7"/>
      <c r="D40" s="7"/>
    </row>
    <row r="41" spans="1:4">
      <c r="A41" s="7"/>
      <c r="B41" s="7"/>
      <c r="C41" s="7"/>
      <c r="D41" s="7"/>
    </row>
    <row r="42" spans="1:4">
      <c r="A42" s="70"/>
      <c r="B42" s="70"/>
      <c r="C42" s="70"/>
      <c r="D42" s="70"/>
    </row>
  </sheetData>
  <mergeCells count="2">
    <mergeCell ref="A21:D21"/>
    <mergeCell ref="A14:D14"/>
  </mergeCells>
  <pageMargins left="0.70866141732283472" right="0.70866141732283472" top="0.74803149606299213" bottom="0.74803149606299213" header="0.31496062992125984" footer="0.31496062992125984"/>
  <pageSetup paperSize="9" scale="9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sheetPr codeName="Sheet8">
    <pageSetUpPr fitToPage="1"/>
  </sheetPr>
  <dimension ref="A1:G56"/>
  <sheetViews>
    <sheetView showGridLines="0" topLeftCell="A11" zoomScaleNormal="100" workbookViewId="0">
      <selection activeCell="C50" sqref="C50"/>
    </sheetView>
  </sheetViews>
  <sheetFormatPr defaultColWidth="8.58203125" defaultRowHeight="14.5"/>
  <cols>
    <col min="1" max="1" width="8.58203125" style="5"/>
    <col min="2" max="2" width="52.58203125" style="5" customWidth="1"/>
    <col min="3" max="3" width="7.58203125" style="24" customWidth="1"/>
    <col min="4" max="7" width="7.58203125" style="5" customWidth="1"/>
    <col min="8" max="16384" width="8.58203125" style="5"/>
  </cols>
  <sheetData>
    <row r="1" spans="1:7" ht="18.5">
      <c r="A1" s="77" t="s">
        <v>84</v>
      </c>
      <c r="B1" s="15"/>
      <c r="C1" s="89"/>
      <c r="D1" s="150"/>
      <c r="E1" s="150"/>
      <c r="F1" s="150"/>
      <c r="G1" s="150"/>
    </row>
    <row r="2" spans="1:7">
      <c r="A2" s="44"/>
      <c r="B2" s="15"/>
      <c r="C2" s="89"/>
      <c r="D2" s="150"/>
      <c r="E2" s="150"/>
      <c r="F2" s="150"/>
      <c r="G2" s="150"/>
    </row>
    <row r="3" spans="1:7">
      <c r="A3" s="6"/>
      <c r="B3" s="6"/>
      <c r="C3" s="32"/>
      <c r="D3" s="6"/>
      <c r="E3" s="6"/>
      <c r="F3" s="6"/>
      <c r="G3" s="6"/>
    </row>
    <row r="4" spans="1:7">
      <c r="A4" s="8"/>
      <c r="B4" s="45"/>
      <c r="C4" s="31" t="s">
        <v>35</v>
      </c>
      <c r="D4" s="31" t="s">
        <v>36</v>
      </c>
      <c r="E4" s="31" t="s">
        <v>37</v>
      </c>
      <c r="F4" s="31" t="s">
        <v>85</v>
      </c>
      <c r="G4" s="31" t="s">
        <v>86</v>
      </c>
    </row>
    <row r="5" spans="1:7" ht="32.15" customHeight="1">
      <c r="A5" s="53"/>
      <c r="B5" s="46"/>
      <c r="C5" s="68" t="s">
        <v>276</v>
      </c>
      <c r="D5" s="161" t="s">
        <v>269</v>
      </c>
      <c r="E5" s="161" t="s">
        <v>270</v>
      </c>
      <c r="F5" s="161" t="s">
        <v>271</v>
      </c>
      <c r="G5" s="161" t="s">
        <v>272</v>
      </c>
    </row>
    <row r="6" spans="1:7" ht="15.65" customHeight="1">
      <c r="A6" s="92"/>
      <c r="B6" s="190" t="s">
        <v>87</v>
      </c>
      <c r="C6" s="190"/>
      <c r="D6" s="190"/>
      <c r="E6" s="190"/>
      <c r="F6" s="190"/>
      <c r="G6" s="190"/>
    </row>
    <row r="7" spans="1:7">
      <c r="A7" s="31">
        <v>1</v>
      </c>
      <c r="B7" s="56" t="s">
        <v>88</v>
      </c>
      <c r="C7" s="115">
        <f>'Table 1.1'!B21</f>
        <v>14358.48465545744</v>
      </c>
      <c r="D7" s="115">
        <v>14111.055211196886</v>
      </c>
      <c r="E7" s="115">
        <v>14024.3911127873</v>
      </c>
      <c r="F7" s="115">
        <v>13649.561093977669</v>
      </c>
      <c r="G7" s="115">
        <v>13337.778682030483</v>
      </c>
    </row>
    <row r="8" spans="1:7">
      <c r="A8" s="31">
        <v>2</v>
      </c>
      <c r="B8" s="56" t="s">
        <v>89</v>
      </c>
      <c r="C8" s="115">
        <f>'Table 1.1'!B25</f>
        <v>14358.48465545744</v>
      </c>
      <c r="D8" s="115">
        <v>14111.055211196886</v>
      </c>
      <c r="E8" s="115">
        <v>14024.3911127873</v>
      </c>
      <c r="F8" s="115">
        <v>13649.561093977669</v>
      </c>
      <c r="G8" s="115">
        <v>13337.778682030483</v>
      </c>
    </row>
    <row r="9" spans="1:7">
      <c r="A9" s="31">
        <v>3</v>
      </c>
      <c r="B9" s="56" t="s">
        <v>90</v>
      </c>
      <c r="C9" s="115">
        <f>'Table 1.1'!B31</f>
        <v>15816.4622331337</v>
      </c>
      <c r="D9" s="115">
        <v>15595.06463970261</v>
      </c>
      <c r="E9" s="115">
        <v>15498.9093109439</v>
      </c>
      <c r="F9" s="115">
        <v>15139.473846152168</v>
      </c>
      <c r="G9" s="115">
        <v>14804.728587224483</v>
      </c>
    </row>
    <row r="10" spans="1:7">
      <c r="A10" s="110"/>
      <c r="B10" s="190" t="s">
        <v>91</v>
      </c>
      <c r="C10" s="190"/>
      <c r="D10" s="190"/>
      <c r="E10" s="190"/>
      <c r="F10" s="190"/>
      <c r="G10" s="190"/>
    </row>
    <row r="11" spans="1:7">
      <c r="A11" s="31">
        <v>4</v>
      </c>
      <c r="B11" s="56" t="s">
        <v>92</v>
      </c>
      <c r="C11" s="115">
        <f>'Table 1.6'!C35</f>
        <v>73111.857360747497</v>
      </c>
      <c r="D11" s="115">
        <v>73510.523631598902</v>
      </c>
      <c r="E11" s="115">
        <v>73346.394494736407</v>
      </c>
      <c r="F11" s="115">
        <v>72649.356158044</v>
      </c>
      <c r="G11" s="115">
        <v>73095.381782980796</v>
      </c>
    </row>
    <row r="12" spans="1:7">
      <c r="A12" s="110"/>
      <c r="B12" s="190" t="s">
        <v>93</v>
      </c>
      <c r="C12" s="190"/>
      <c r="D12" s="190"/>
      <c r="E12" s="190"/>
      <c r="F12" s="190"/>
      <c r="G12" s="190"/>
    </row>
    <row r="13" spans="1:7">
      <c r="A13" s="31">
        <v>5</v>
      </c>
      <c r="B13" s="56" t="s">
        <v>94</v>
      </c>
      <c r="C13" s="116">
        <f>'Table 1.3'!C5/100</f>
        <v>0.19639064269122122</v>
      </c>
      <c r="D13" s="116">
        <v>0.19195969999999998</v>
      </c>
      <c r="E13" s="117">
        <v>0.19120000000000001</v>
      </c>
      <c r="F13" s="117">
        <v>0.18790000000000001</v>
      </c>
      <c r="G13" s="117">
        <v>0.18247088060406</v>
      </c>
    </row>
    <row r="14" spans="1:7">
      <c r="A14" s="31">
        <v>6</v>
      </c>
      <c r="B14" s="56" t="s">
        <v>95</v>
      </c>
      <c r="C14" s="116">
        <f>'Table 1.3'!C6/100</f>
        <v>0.19639064269122122</v>
      </c>
      <c r="D14" s="116">
        <v>0.19195969999999998</v>
      </c>
      <c r="E14" s="117">
        <v>0.19120000000000001</v>
      </c>
      <c r="F14" s="117">
        <v>0.18790000000000001</v>
      </c>
      <c r="G14" s="117">
        <v>0.1825</v>
      </c>
    </row>
    <row r="15" spans="1:7">
      <c r="A15" s="31">
        <v>7</v>
      </c>
      <c r="B15" s="56" t="s">
        <v>96</v>
      </c>
      <c r="C15" s="116">
        <f>'Table 1.3'!C7/100</f>
        <v>0.21633238169641639</v>
      </c>
      <c r="D15" s="116">
        <v>0.212147</v>
      </c>
      <c r="E15" s="117">
        <v>0.21129999999999999</v>
      </c>
      <c r="F15" s="117">
        <v>0.2084</v>
      </c>
      <c r="G15" s="117">
        <v>0.20250000000000001</v>
      </c>
    </row>
    <row r="16" spans="1:7">
      <c r="A16" s="110"/>
      <c r="B16" s="190" t="s">
        <v>97</v>
      </c>
      <c r="C16" s="190"/>
      <c r="D16" s="190"/>
      <c r="E16" s="190"/>
      <c r="F16" s="190"/>
      <c r="G16" s="190"/>
    </row>
    <row r="17" spans="1:7" ht="24">
      <c r="A17" s="31" t="s">
        <v>98</v>
      </c>
      <c r="B17" s="56" t="s">
        <v>99</v>
      </c>
      <c r="C17" s="117">
        <v>2.2499999999999999E-2</v>
      </c>
      <c r="D17" s="117">
        <v>2.2499999999999999E-2</v>
      </c>
      <c r="E17" s="117">
        <v>2.2499999999999999E-2</v>
      </c>
      <c r="F17" s="117">
        <v>2.2499999999999999E-2</v>
      </c>
      <c r="G17" s="117">
        <v>2.2499999999999999E-2</v>
      </c>
    </row>
    <row r="18" spans="1:7">
      <c r="A18" s="31" t="s">
        <v>100</v>
      </c>
      <c r="B18" s="56" t="s">
        <v>101</v>
      </c>
      <c r="C18" s="117">
        <v>2.2499999999999999E-2</v>
      </c>
      <c r="D18" s="117">
        <v>2.23E-2</v>
      </c>
      <c r="E18" s="117">
        <v>2.24E-2</v>
      </c>
      <c r="F18" s="117">
        <v>2.1999999999999999E-2</v>
      </c>
      <c r="G18" s="117">
        <v>2.24E-2</v>
      </c>
    </row>
    <row r="19" spans="1:7">
      <c r="A19" s="31" t="s">
        <v>102</v>
      </c>
      <c r="B19" s="56" t="s">
        <v>103</v>
      </c>
      <c r="C19" s="117">
        <v>2.2499999999999999E-2</v>
      </c>
      <c r="D19" s="117">
        <v>2.23E-2</v>
      </c>
      <c r="E19" s="117">
        <v>2.24E-2</v>
      </c>
      <c r="F19" s="117">
        <v>2.1999999999999999E-2</v>
      </c>
      <c r="G19" s="117">
        <v>2.24E-2</v>
      </c>
    </row>
    <row r="20" spans="1:7">
      <c r="A20" s="31" t="s">
        <v>104</v>
      </c>
      <c r="B20" s="56" t="s">
        <v>105</v>
      </c>
      <c r="C20" s="117">
        <v>0.10250000000000001</v>
      </c>
      <c r="D20" s="117">
        <v>0.10250000000000001</v>
      </c>
      <c r="E20" s="117">
        <v>0.10250000000000001</v>
      </c>
      <c r="F20" s="117">
        <v>0.10250000000000001</v>
      </c>
      <c r="G20" s="117">
        <v>0.10250000000000001</v>
      </c>
    </row>
    <row r="21" spans="1:7" ht="14.5" customHeight="1">
      <c r="A21" s="110"/>
      <c r="B21" s="190" t="s">
        <v>106</v>
      </c>
      <c r="C21" s="190"/>
      <c r="D21" s="190"/>
      <c r="E21" s="190"/>
      <c r="F21" s="190"/>
      <c r="G21" s="190"/>
    </row>
    <row r="22" spans="1:7">
      <c r="A22" s="31">
        <v>8</v>
      </c>
      <c r="B22" s="56" t="s">
        <v>107</v>
      </c>
      <c r="C22" s="117">
        <v>2.5000000000000001E-2</v>
      </c>
      <c r="D22" s="117">
        <v>2.5000000000000001E-2</v>
      </c>
      <c r="E22" s="117">
        <v>2.5000000000000001E-2</v>
      </c>
      <c r="F22" s="117">
        <v>2.5000000000000001E-2</v>
      </c>
      <c r="G22" s="117">
        <v>2.5000000000000001E-2</v>
      </c>
    </row>
    <row r="23" spans="1:7" ht="24" hidden="1" customHeight="1">
      <c r="A23" s="31" t="s">
        <v>47</v>
      </c>
      <c r="B23" s="56" t="s">
        <v>108</v>
      </c>
      <c r="C23" s="119"/>
      <c r="D23" s="117"/>
      <c r="E23" s="117"/>
      <c r="F23" s="117"/>
      <c r="G23" s="117"/>
    </row>
    <row r="24" spans="1:7">
      <c r="A24" s="31">
        <v>9</v>
      </c>
      <c r="B24" s="56" t="s">
        <v>109</v>
      </c>
      <c r="C24" s="118">
        <v>1.1293408063447177E-3</v>
      </c>
      <c r="D24" s="118">
        <v>1.121E-3</v>
      </c>
      <c r="E24" s="118">
        <v>7.94E-4</v>
      </c>
      <c r="F24" s="118">
        <v>7.9500000000000003E-4</v>
      </c>
      <c r="G24" s="118">
        <v>5.8900000000000001E-4</v>
      </c>
    </row>
    <row r="25" spans="1:7" ht="14.5" hidden="1" customHeight="1">
      <c r="A25" s="31" t="s">
        <v>110</v>
      </c>
      <c r="B25" s="56" t="s">
        <v>111</v>
      </c>
      <c r="C25" s="31"/>
      <c r="D25" s="117"/>
      <c r="E25" s="117"/>
      <c r="F25" s="117"/>
      <c r="G25" s="117"/>
    </row>
    <row r="26" spans="1:7" ht="14.5" hidden="1" customHeight="1">
      <c r="A26" s="31">
        <v>10</v>
      </c>
      <c r="B26" s="56" t="s">
        <v>112</v>
      </c>
      <c r="C26" s="31"/>
      <c r="D26" s="116"/>
      <c r="E26" s="117"/>
      <c r="F26" s="117"/>
      <c r="G26" s="117"/>
    </row>
    <row r="27" spans="1:7">
      <c r="A27" s="31" t="s">
        <v>113</v>
      </c>
      <c r="B27" s="56" t="s">
        <v>114</v>
      </c>
      <c r="C27" s="118">
        <v>1.4999999999999999E-2</v>
      </c>
      <c r="D27" s="117">
        <v>1.4999999999999999E-2</v>
      </c>
      <c r="E27" s="117">
        <v>1.4999999999999999E-2</v>
      </c>
      <c r="F27" s="117">
        <v>1.4999999999999999E-2</v>
      </c>
      <c r="G27" s="117">
        <v>1.4999999999999999E-2</v>
      </c>
    </row>
    <row r="28" spans="1:7">
      <c r="A28" s="31">
        <v>11</v>
      </c>
      <c r="B28" s="56" t="s">
        <v>115</v>
      </c>
      <c r="C28" s="118">
        <v>4.1129340806344714E-2</v>
      </c>
      <c r="D28" s="118">
        <v>4.1121000000000005E-2</v>
      </c>
      <c r="E28" s="118">
        <v>4.0793999999999997E-2</v>
      </c>
      <c r="F28" s="118">
        <v>4.0794999999999998E-2</v>
      </c>
      <c r="G28" s="118">
        <v>4.0589E-2</v>
      </c>
    </row>
    <row r="29" spans="1:7">
      <c r="A29" s="31" t="s">
        <v>116</v>
      </c>
      <c r="B29" s="56" t="s">
        <v>117</v>
      </c>
      <c r="C29" s="118">
        <v>0.14362934080634474</v>
      </c>
      <c r="D29" s="116">
        <v>0.1436214061389742</v>
      </c>
      <c r="E29" s="117">
        <v>0.143294</v>
      </c>
      <c r="F29" s="117">
        <v>0.14330000000000001</v>
      </c>
      <c r="G29" s="117">
        <v>0.14308900000000002</v>
      </c>
    </row>
    <row r="30" spans="1:7">
      <c r="A30" s="31">
        <v>12</v>
      </c>
      <c r="B30" s="56" t="s">
        <v>118</v>
      </c>
      <c r="C30" s="118">
        <v>0.1138323816964429</v>
      </c>
      <c r="D30" s="118">
        <v>0.10964737640722369</v>
      </c>
      <c r="E30" s="118">
        <v>0.10879999999999999</v>
      </c>
      <c r="F30" s="118">
        <v>0.10589102569907452</v>
      </c>
      <c r="G30" s="117">
        <v>0.1007</v>
      </c>
    </row>
    <row r="31" spans="1:7">
      <c r="A31" s="110"/>
      <c r="B31" s="190" t="s">
        <v>119</v>
      </c>
      <c r="C31" s="190"/>
      <c r="D31" s="190"/>
      <c r="E31" s="190"/>
      <c r="F31" s="190"/>
      <c r="G31" s="190"/>
    </row>
    <row r="32" spans="1:7">
      <c r="A32" s="31">
        <v>13</v>
      </c>
      <c r="B32" s="120" t="s">
        <v>120</v>
      </c>
      <c r="C32" s="115">
        <v>146135.39965915901</v>
      </c>
      <c r="D32" s="115">
        <v>148848.67764049477</v>
      </c>
      <c r="E32" s="115">
        <v>144627.78785355299</v>
      </c>
      <c r="F32" s="115">
        <v>145459.07217994801</v>
      </c>
      <c r="G32" s="115">
        <v>146855.371881094</v>
      </c>
    </row>
    <row r="33" spans="1:7">
      <c r="A33" s="31">
        <v>14</v>
      </c>
      <c r="B33" s="120" t="s">
        <v>121</v>
      </c>
      <c r="C33" s="121">
        <v>9.8254664434124894E-2</v>
      </c>
      <c r="D33" s="117">
        <v>9.4801346999999994E-2</v>
      </c>
      <c r="E33" s="117">
        <v>9.6968799999999994E-2</v>
      </c>
      <c r="F33" s="117">
        <v>9.3799999999999994E-2</v>
      </c>
      <c r="G33" s="117">
        <v>9.0800000000000006E-2</v>
      </c>
    </row>
    <row r="34" spans="1:7" hidden="1">
      <c r="A34" s="110"/>
      <c r="B34" s="190" t="s">
        <v>122</v>
      </c>
      <c r="C34" s="190"/>
      <c r="D34" s="190"/>
      <c r="E34" s="190"/>
      <c r="F34" s="190"/>
      <c r="G34" s="190"/>
    </row>
    <row r="35" spans="1:7" ht="16.5" hidden="1" customHeight="1">
      <c r="A35" s="31" t="s">
        <v>123</v>
      </c>
      <c r="B35" s="56" t="s">
        <v>124</v>
      </c>
      <c r="C35" s="119"/>
      <c r="D35" s="31"/>
      <c r="E35" s="31"/>
      <c r="F35" s="31"/>
      <c r="G35" s="31"/>
    </row>
    <row r="36" spans="1:7" ht="12" hidden="1" customHeight="1">
      <c r="A36" s="31" t="s">
        <v>125</v>
      </c>
      <c r="B36" s="56" t="s">
        <v>126</v>
      </c>
      <c r="C36" s="119"/>
      <c r="D36" s="31"/>
      <c r="E36" s="31"/>
      <c r="F36" s="31"/>
      <c r="G36" s="31"/>
    </row>
    <row r="37" spans="1:7" hidden="1">
      <c r="A37" s="31" t="s">
        <v>127</v>
      </c>
      <c r="B37" s="56" t="s">
        <v>128</v>
      </c>
      <c r="C37" s="119"/>
      <c r="D37" s="31"/>
      <c r="E37" s="31"/>
      <c r="F37" s="31"/>
      <c r="G37" s="31"/>
    </row>
    <row r="38" spans="1:7">
      <c r="A38" s="110"/>
      <c r="B38" s="190" t="s">
        <v>129</v>
      </c>
      <c r="C38" s="190"/>
      <c r="D38" s="190"/>
      <c r="E38" s="190"/>
      <c r="F38" s="190"/>
      <c r="G38" s="190"/>
    </row>
    <row r="39" spans="1:7">
      <c r="A39" s="31" t="s">
        <v>130</v>
      </c>
      <c r="B39" s="56" t="s">
        <v>131</v>
      </c>
      <c r="C39" s="119"/>
      <c r="D39" s="31"/>
      <c r="E39" s="31"/>
      <c r="F39" s="31"/>
      <c r="G39" s="31"/>
    </row>
    <row r="40" spans="1:7">
      <c r="A40" s="31" t="s">
        <v>132</v>
      </c>
      <c r="B40" s="56" t="s">
        <v>133</v>
      </c>
      <c r="C40" s="118">
        <v>0.03</v>
      </c>
      <c r="D40" s="118">
        <v>0.03</v>
      </c>
      <c r="E40" s="118">
        <v>0.03</v>
      </c>
      <c r="F40" s="118">
        <v>0.03</v>
      </c>
      <c r="G40" s="118">
        <v>0.03</v>
      </c>
    </row>
    <row r="41" spans="1:7">
      <c r="A41" s="110"/>
      <c r="B41" s="190" t="s">
        <v>134</v>
      </c>
      <c r="C41" s="190"/>
      <c r="D41" s="190"/>
      <c r="E41" s="190"/>
      <c r="F41" s="190"/>
      <c r="G41" s="190"/>
    </row>
    <row r="42" spans="1:7">
      <c r="A42" s="31">
        <v>15</v>
      </c>
      <c r="B42" s="120" t="s">
        <v>135</v>
      </c>
      <c r="C42" s="115">
        <v>26032.690446166162</v>
      </c>
      <c r="D42" s="149">
        <v>29770.924682000001</v>
      </c>
      <c r="E42" s="115">
        <v>24399.6911</v>
      </c>
      <c r="F42" s="115">
        <v>26312.559935362202</v>
      </c>
      <c r="G42" s="115">
        <v>26289.970759870401</v>
      </c>
    </row>
    <row r="43" spans="1:7">
      <c r="A43" s="31" t="s">
        <v>136</v>
      </c>
      <c r="B43" s="120" t="s">
        <v>137</v>
      </c>
      <c r="C43" s="149">
        <v>15596.55794939326</v>
      </c>
      <c r="D43" s="149">
        <v>17147.768872000001</v>
      </c>
      <c r="E43" s="115">
        <v>13924.611907</v>
      </c>
      <c r="F43" s="115">
        <v>14337.414886265358</v>
      </c>
      <c r="G43" s="115">
        <v>14461.633583130619</v>
      </c>
    </row>
    <row r="44" spans="1:7">
      <c r="A44" s="31" t="s">
        <v>138</v>
      </c>
      <c r="B44" s="120" t="s">
        <v>139</v>
      </c>
      <c r="C44" s="149">
        <v>2485.6348027962704</v>
      </c>
      <c r="D44" s="149">
        <v>2182.7556709999999</v>
      </c>
      <c r="E44" s="115">
        <v>2664.5700919999999</v>
      </c>
      <c r="F44" s="115">
        <v>2067.9114019123713</v>
      </c>
      <c r="G44" s="115">
        <v>2355.2935267100102</v>
      </c>
    </row>
    <row r="45" spans="1:7">
      <c r="A45" s="31">
        <v>16</v>
      </c>
      <c r="B45" s="120" t="s">
        <v>140</v>
      </c>
      <c r="C45" s="149">
        <v>13110.92314659699</v>
      </c>
      <c r="D45" s="149">
        <v>14965.013202</v>
      </c>
      <c r="E45" s="115">
        <v>11260.041816000001</v>
      </c>
      <c r="F45" s="115">
        <v>12269.503484352987</v>
      </c>
      <c r="G45" s="115">
        <v>12106.340056420608</v>
      </c>
    </row>
    <row r="46" spans="1:7">
      <c r="A46" s="31">
        <v>17</v>
      </c>
      <c r="B46" s="120" t="s">
        <v>141</v>
      </c>
      <c r="C46" s="122">
        <v>1.9855726522905508</v>
      </c>
      <c r="D46" s="122">
        <v>1.989368421</v>
      </c>
      <c r="E46" s="123">
        <v>2.1669272190000002</v>
      </c>
      <c r="F46" s="123">
        <v>2.1445496933855552</v>
      </c>
      <c r="G46" s="123">
        <v>2.1715870062585503</v>
      </c>
    </row>
    <row r="47" spans="1:7">
      <c r="A47" s="110"/>
      <c r="B47" s="190" t="s">
        <v>142</v>
      </c>
      <c r="C47" s="190"/>
      <c r="D47" s="190"/>
      <c r="E47" s="190"/>
      <c r="F47" s="190"/>
      <c r="G47" s="190"/>
    </row>
    <row r="48" spans="1:7">
      <c r="A48" s="31">
        <v>18</v>
      </c>
      <c r="B48" s="120" t="s">
        <v>143</v>
      </c>
      <c r="C48" s="149">
        <v>106537</v>
      </c>
      <c r="D48" s="115">
        <v>105546.474962318</v>
      </c>
      <c r="E48" s="115">
        <v>103141.68115771499</v>
      </c>
      <c r="F48" s="115">
        <v>105518.086002371</v>
      </c>
      <c r="G48" s="115">
        <v>103871.615934</v>
      </c>
    </row>
    <row r="49" spans="1:7">
      <c r="A49" s="31">
        <v>19</v>
      </c>
      <c r="B49" s="62" t="s">
        <v>144</v>
      </c>
      <c r="C49" s="149">
        <v>81638</v>
      </c>
      <c r="D49" s="115">
        <v>81484.827410986603</v>
      </c>
      <c r="E49" s="115">
        <v>82012.963147254399</v>
      </c>
      <c r="F49" s="115">
        <v>80453.872362153605</v>
      </c>
      <c r="G49" s="115">
        <v>81595.508017999993</v>
      </c>
    </row>
    <row r="50" spans="1:7">
      <c r="A50" s="31">
        <v>20</v>
      </c>
      <c r="B50" s="120" t="s">
        <v>145</v>
      </c>
      <c r="C50" s="177">
        <v>1.3049958047599128</v>
      </c>
      <c r="D50" s="123">
        <v>1.2952899124394099</v>
      </c>
      <c r="E50" s="123">
        <v>1.2576270000000001</v>
      </c>
      <c r="F50" s="123">
        <v>1.3115349999999999</v>
      </c>
      <c r="G50" s="123">
        <v>1.2729999999999999</v>
      </c>
    </row>
    <row r="51" spans="1:7">
      <c r="A51" s="7"/>
      <c r="B51" s="7"/>
      <c r="C51" s="23"/>
      <c r="D51" s="7"/>
      <c r="E51" s="7"/>
      <c r="F51" s="7"/>
      <c r="G51" s="7"/>
    </row>
    <row r="52" spans="1:7" ht="30.75" customHeight="1">
      <c r="A52" s="191" t="s">
        <v>146</v>
      </c>
      <c r="B52" s="191"/>
      <c r="C52" s="191"/>
      <c r="D52" s="191"/>
      <c r="E52" s="191"/>
      <c r="F52" s="191"/>
      <c r="G52" s="191"/>
    </row>
    <row r="53" spans="1:7">
      <c r="A53" s="163"/>
      <c r="B53" s="163"/>
      <c r="C53" s="163"/>
      <c r="D53" s="163"/>
      <c r="E53" s="163"/>
      <c r="F53" s="163"/>
      <c r="G53" s="163"/>
    </row>
    <row r="54" spans="1:7">
      <c r="A54" s="189" t="s">
        <v>286</v>
      </c>
      <c r="B54" s="189"/>
      <c r="C54" s="189"/>
      <c r="D54" s="189"/>
      <c r="E54" s="189"/>
      <c r="F54" s="189"/>
      <c r="G54" s="189"/>
    </row>
    <row r="55" spans="1:7">
      <c r="A55" s="179" t="s">
        <v>240</v>
      </c>
      <c r="B55" s="176"/>
      <c r="C55" s="176"/>
      <c r="D55" s="176"/>
      <c r="E55" s="180"/>
      <c r="F55" s="176"/>
      <c r="G55" s="176"/>
    </row>
    <row r="56" spans="1:7">
      <c r="A56" s="70"/>
      <c r="B56" s="70"/>
      <c r="C56" s="80"/>
      <c r="D56" s="70"/>
      <c r="E56" s="70"/>
      <c r="F56" s="70"/>
      <c r="G56" s="70"/>
    </row>
  </sheetData>
  <mergeCells count="12">
    <mergeCell ref="A54:G54"/>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sheetPr codeName="Sheet9"/>
  <dimension ref="A1:D25"/>
  <sheetViews>
    <sheetView showGridLines="0" zoomScaleNormal="100" workbookViewId="0">
      <selection activeCell="E1" sqref="E1"/>
    </sheetView>
  </sheetViews>
  <sheetFormatPr defaultColWidth="8.58203125" defaultRowHeight="14.5"/>
  <cols>
    <col min="1" max="1" width="6.08203125" style="5" customWidth="1"/>
    <col min="2" max="2" width="52.08203125" style="5" customWidth="1"/>
    <col min="3" max="3" width="11.58203125" style="5" customWidth="1"/>
    <col min="4" max="4" width="9.33203125" style="5" customWidth="1"/>
    <col min="5" max="16384" width="8.58203125" style="5"/>
  </cols>
  <sheetData>
    <row r="1" spans="1:4" ht="18.5">
      <c r="A1" s="130" t="s">
        <v>147</v>
      </c>
      <c r="B1" s="4"/>
      <c r="C1" s="4"/>
      <c r="D1" s="4"/>
    </row>
    <row r="2" spans="1:4" ht="21">
      <c r="A2" s="47"/>
      <c r="B2" s="4"/>
      <c r="C2" s="69"/>
      <c r="D2" s="4"/>
    </row>
    <row r="3" spans="1:4">
      <c r="A3" s="4"/>
      <c r="B3" s="4"/>
      <c r="C3" s="52" t="s">
        <v>35</v>
      </c>
      <c r="D3" s="52" t="s">
        <v>36</v>
      </c>
    </row>
    <row r="4" spans="1:4">
      <c r="A4" s="48" t="s">
        <v>13</v>
      </c>
      <c r="B4" s="49"/>
      <c r="C4" s="63" t="s">
        <v>276</v>
      </c>
      <c r="D4" s="63" t="s">
        <v>237</v>
      </c>
    </row>
    <row r="5" spans="1:4">
      <c r="A5" s="27"/>
      <c r="B5" s="111" t="s">
        <v>14</v>
      </c>
      <c r="C5" s="100">
        <v>16542.902520404616</v>
      </c>
      <c r="D5" s="100">
        <v>16262.387321046061</v>
      </c>
    </row>
    <row r="6" spans="1:4">
      <c r="A6" s="4"/>
      <c r="B6" s="111" t="s">
        <v>227</v>
      </c>
      <c r="C6" s="100">
        <v>1457.977577676261</v>
      </c>
      <c r="D6" s="100">
        <v>1484.0094285057241</v>
      </c>
    </row>
    <row r="7" spans="1:4">
      <c r="A7" s="4"/>
      <c r="B7" s="111" t="s">
        <v>148</v>
      </c>
      <c r="C7" s="100">
        <v>-400.06952117747119</v>
      </c>
      <c r="D7" s="100">
        <v>-574.25483698356891</v>
      </c>
    </row>
    <row r="8" spans="1:4">
      <c r="A8" s="4"/>
      <c r="B8" s="111" t="s">
        <v>149</v>
      </c>
      <c r="C8" s="100">
        <v>-993.59914069400008</v>
      </c>
      <c r="D8" s="100">
        <v>-999.6502889640002</v>
      </c>
    </row>
    <row r="9" spans="1:4">
      <c r="A9" s="4"/>
      <c r="B9" s="111" t="s">
        <v>150</v>
      </c>
      <c r="C9" s="100">
        <v>802.23625273105893</v>
      </c>
      <c r="D9" s="145">
        <v>855.10393073195212</v>
      </c>
    </row>
    <row r="10" spans="1:4">
      <c r="A10" s="4"/>
      <c r="B10" s="111" t="s">
        <v>151</v>
      </c>
      <c r="C10" s="100">
        <v>-246.25885774</v>
      </c>
      <c r="D10" s="100">
        <v>-147.67283394</v>
      </c>
    </row>
    <row r="11" spans="1:4">
      <c r="A11" s="69"/>
      <c r="B11" s="111" t="s">
        <v>152</v>
      </c>
      <c r="C11" s="100">
        <v>35.325351752030137</v>
      </c>
      <c r="D11" s="100">
        <v>47.855233648011925</v>
      </c>
    </row>
    <row r="12" spans="1:4" hidden="1">
      <c r="A12" s="69"/>
      <c r="B12" s="111" t="s">
        <v>21</v>
      </c>
      <c r="C12" s="100"/>
      <c r="D12" s="100"/>
    </row>
    <row r="13" spans="1:4">
      <c r="A13" s="69"/>
      <c r="B13" s="112" t="s">
        <v>153</v>
      </c>
      <c r="C13" s="101">
        <f>SUM(C5:C12)</f>
        <v>17198.514182952495</v>
      </c>
      <c r="D13" s="101">
        <v>16927.777954044184</v>
      </c>
    </row>
    <row r="14" spans="1:4">
      <c r="A14" s="69"/>
      <c r="B14" s="111" t="s">
        <v>154</v>
      </c>
      <c r="C14" s="113">
        <v>10169.849600789566</v>
      </c>
      <c r="D14" s="113">
        <v>10226.544728483719</v>
      </c>
    </row>
    <row r="15" spans="1:4">
      <c r="A15" s="4"/>
      <c r="B15" s="111" t="s">
        <v>155</v>
      </c>
      <c r="C15" s="113">
        <v>1678.6056910425255</v>
      </c>
      <c r="D15" s="113">
        <v>1511.3560000513544</v>
      </c>
    </row>
    <row r="16" spans="1:4">
      <c r="A16" s="112" t="s">
        <v>156</v>
      </c>
      <c r="B16" s="112" t="s">
        <v>157</v>
      </c>
      <c r="C16" s="114">
        <v>11848.455291832091</v>
      </c>
      <c r="D16" s="114">
        <v>11737.900728535074</v>
      </c>
    </row>
    <row r="17" spans="1:4">
      <c r="A17" s="50"/>
      <c r="B17" s="112" t="s">
        <v>158</v>
      </c>
      <c r="C17" s="101">
        <v>5350.0588911204068</v>
      </c>
      <c r="D17" s="101">
        <v>5189.8772255091098</v>
      </c>
    </row>
    <row r="18" spans="1:4">
      <c r="A18" s="112" t="s">
        <v>159</v>
      </c>
      <c r="B18" s="112" t="s">
        <v>160</v>
      </c>
      <c r="C18" s="114">
        <v>145.15406235957653</v>
      </c>
      <c r="D18" s="114">
        <v>144.21469686561935</v>
      </c>
    </row>
    <row r="19" spans="1:4">
      <c r="A19" s="4"/>
      <c r="B19" s="4"/>
      <c r="C19" s="32"/>
      <c r="D19" s="4"/>
    </row>
    <row r="20" spans="1:4">
      <c r="A20" s="4" t="s">
        <v>161</v>
      </c>
      <c r="B20" s="4"/>
      <c r="C20" s="4"/>
      <c r="D20" s="4"/>
    </row>
    <row r="21" spans="1:4">
      <c r="A21" s="90" t="s">
        <v>245</v>
      </c>
      <c r="B21" s="4"/>
      <c r="C21" s="4"/>
      <c r="D21" s="4"/>
    </row>
    <row r="22" spans="1:4">
      <c r="A22" s="4" t="s">
        <v>162</v>
      </c>
      <c r="B22" s="4"/>
      <c r="C22" s="4"/>
      <c r="D22" s="4"/>
    </row>
    <row r="23" spans="1:4">
      <c r="A23" s="2"/>
      <c r="B23" s="2"/>
      <c r="C23" s="2"/>
      <c r="D23" s="2"/>
    </row>
    <row r="24" spans="1:4" ht="98.5" customHeight="1">
      <c r="A24" s="182" t="s">
        <v>284</v>
      </c>
      <c r="B24" s="182"/>
      <c r="C24" s="182"/>
      <c r="D24" s="182"/>
    </row>
    <row r="25" spans="1:4">
      <c r="A25" s="2"/>
      <c r="B25" s="2"/>
      <c r="C25" s="2"/>
      <c r="D25" s="2"/>
    </row>
  </sheetData>
  <mergeCells count="1">
    <mergeCell ref="A24:D24"/>
  </mergeCells>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codeName="Sheet6">
    <pageSetUpPr fitToPage="1"/>
  </sheetPr>
  <dimension ref="A1:E36"/>
  <sheetViews>
    <sheetView showGridLines="0" zoomScaleNormal="100" workbookViewId="0">
      <selection activeCell="F1" sqref="F1"/>
    </sheetView>
  </sheetViews>
  <sheetFormatPr defaultColWidth="8.58203125" defaultRowHeight="14.5"/>
  <cols>
    <col min="1" max="1" width="7.08203125" style="34" customWidth="1"/>
    <col min="2" max="2" width="58" style="5" customWidth="1"/>
    <col min="3" max="5" width="11.75" style="5" customWidth="1"/>
    <col min="6" max="16384" width="8.58203125" style="5"/>
  </cols>
  <sheetData>
    <row r="1" spans="1:5" ht="18.5">
      <c r="A1" s="77" t="s">
        <v>247</v>
      </c>
      <c r="B1" s="30"/>
      <c r="C1" s="147"/>
      <c r="D1" s="147"/>
      <c r="E1" s="147"/>
    </row>
    <row r="2" spans="1:5" ht="18.5">
      <c r="A2" s="3"/>
      <c r="B2" s="30"/>
      <c r="C2" s="147"/>
      <c r="D2" s="147"/>
      <c r="E2" s="147"/>
    </row>
    <row r="3" spans="1:5">
      <c r="A3" s="65"/>
      <c r="B3" s="30"/>
      <c r="C3" s="30"/>
      <c r="D3" s="30"/>
      <c r="E3" s="30"/>
    </row>
    <row r="4" spans="1:5" ht="27.65" customHeight="1">
      <c r="A4" s="192" t="s">
        <v>13</v>
      </c>
      <c r="B4" s="193"/>
      <c r="C4" s="196" t="s">
        <v>33</v>
      </c>
      <c r="D4" s="196"/>
      <c r="E4" s="9" t="s">
        <v>34</v>
      </c>
    </row>
    <row r="5" spans="1:5" ht="14.15" customHeight="1">
      <c r="A5" s="192"/>
      <c r="B5" s="193"/>
      <c r="C5" s="31" t="s">
        <v>35</v>
      </c>
      <c r="D5" s="31" t="s">
        <v>36</v>
      </c>
      <c r="E5" s="31" t="s">
        <v>37</v>
      </c>
    </row>
    <row r="6" spans="1:5" ht="14.15" customHeight="1">
      <c r="A6" s="194"/>
      <c r="B6" s="195"/>
      <c r="C6" s="68" t="s">
        <v>276</v>
      </c>
      <c r="D6" s="68" t="s">
        <v>237</v>
      </c>
      <c r="E6" s="78" t="str">
        <f>C6</f>
        <v>31 March 2024</v>
      </c>
    </row>
    <row r="7" spans="1:5" ht="14.15" customHeight="1">
      <c r="A7" s="91">
        <v>1</v>
      </c>
      <c r="B7" s="92" t="s">
        <v>38</v>
      </c>
      <c r="C7" s="103">
        <v>63429.295709165002</v>
      </c>
      <c r="D7" s="103">
        <v>64701.024781972097</v>
      </c>
      <c r="E7" s="103">
        <f>C7*0.08</f>
        <v>5074.3436567332001</v>
      </c>
    </row>
    <row r="8" spans="1:5" ht="14.15" customHeight="1">
      <c r="A8" s="93">
        <v>2</v>
      </c>
      <c r="B8" s="85" t="s">
        <v>39</v>
      </c>
      <c r="C8" s="104">
        <v>63429.295709165002</v>
      </c>
      <c r="D8" s="104">
        <v>64701.024781972097</v>
      </c>
      <c r="E8" s="104">
        <f>C8*0.08</f>
        <v>5074.3436567332001</v>
      </c>
    </row>
    <row r="9" spans="1:5" ht="14.15" hidden="1" customHeight="1">
      <c r="A9" s="93">
        <v>3</v>
      </c>
      <c r="B9" s="85" t="s">
        <v>40</v>
      </c>
      <c r="C9" s="104"/>
      <c r="D9" s="104"/>
      <c r="E9" s="104"/>
    </row>
    <row r="10" spans="1:5" ht="14.15" hidden="1" customHeight="1">
      <c r="A10" s="93">
        <v>4</v>
      </c>
      <c r="B10" s="85" t="s">
        <v>41</v>
      </c>
      <c r="C10" s="105"/>
      <c r="D10" s="105"/>
      <c r="E10" s="105"/>
    </row>
    <row r="11" spans="1:5" ht="14.15" hidden="1" customHeight="1">
      <c r="A11" s="93" t="s">
        <v>42</v>
      </c>
      <c r="B11" s="85" t="s">
        <v>43</v>
      </c>
      <c r="C11" s="104"/>
      <c r="D11" s="104"/>
      <c r="E11" s="104"/>
    </row>
    <row r="12" spans="1:5" ht="14.15" hidden="1" customHeight="1">
      <c r="A12" s="93">
        <v>5</v>
      </c>
      <c r="B12" s="85" t="s">
        <v>44</v>
      </c>
      <c r="C12" s="104"/>
      <c r="D12" s="104"/>
      <c r="E12" s="104"/>
    </row>
    <row r="13" spans="1:5" ht="14.15" customHeight="1">
      <c r="A13" s="91">
        <v>6</v>
      </c>
      <c r="B13" s="92" t="s">
        <v>45</v>
      </c>
      <c r="C13" s="103">
        <v>1042.75867528</v>
      </c>
      <c r="D13" s="106">
        <v>1038.7692142825199</v>
      </c>
      <c r="E13" s="106">
        <f>C13*0.08</f>
        <v>83.420694022399999</v>
      </c>
    </row>
    <row r="14" spans="1:5" ht="14.15" customHeight="1">
      <c r="A14" s="93">
        <v>7</v>
      </c>
      <c r="B14" s="85" t="s">
        <v>39</v>
      </c>
      <c r="C14" s="104">
        <v>831.69216747999997</v>
      </c>
      <c r="D14" s="104">
        <v>815.04296558320698</v>
      </c>
      <c r="E14" s="104">
        <f t="shared" ref="E14:E17" si="0">C14*0.08</f>
        <v>66.535373398399997</v>
      </c>
    </row>
    <row r="15" spans="1:5" ht="14.15" hidden="1" customHeight="1">
      <c r="A15" s="93">
        <v>8</v>
      </c>
      <c r="B15" s="85" t="s">
        <v>46</v>
      </c>
      <c r="C15" s="104"/>
      <c r="D15" s="104"/>
      <c r="E15" s="104"/>
    </row>
    <row r="16" spans="1:5" ht="14.15" customHeight="1">
      <c r="A16" s="93" t="s">
        <v>47</v>
      </c>
      <c r="B16" s="85" t="s">
        <v>48</v>
      </c>
      <c r="C16" s="104">
        <v>9.3506218000000008</v>
      </c>
      <c r="D16" s="104">
        <v>7.0606695088161704</v>
      </c>
      <c r="E16" s="104">
        <f t="shared" si="0"/>
        <v>0.74804974400000013</v>
      </c>
    </row>
    <row r="17" spans="1:5" ht="14.15" customHeight="1">
      <c r="A17" s="93" t="s">
        <v>49</v>
      </c>
      <c r="B17" s="85" t="s">
        <v>50</v>
      </c>
      <c r="C17" s="104">
        <v>201.71588600000001</v>
      </c>
      <c r="D17" s="104">
        <v>216.66557919049799</v>
      </c>
      <c r="E17" s="104">
        <f t="shared" si="0"/>
        <v>16.137270880000003</v>
      </c>
    </row>
    <row r="18" spans="1:5" ht="14.15" hidden="1" customHeight="1">
      <c r="A18" s="93">
        <v>9</v>
      </c>
      <c r="B18" s="85" t="s">
        <v>51</v>
      </c>
      <c r="C18" s="105"/>
      <c r="D18" s="104"/>
      <c r="E18" s="104"/>
    </row>
    <row r="19" spans="1:5" ht="14.15" customHeight="1">
      <c r="A19" s="91">
        <v>15</v>
      </c>
      <c r="B19" s="92" t="s">
        <v>52</v>
      </c>
      <c r="C19" s="103"/>
      <c r="D19" s="106"/>
      <c r="E19" s="106"/>
    </row>
    <row r="20" spans="1:5" ht="14.15" customHeight="1">
      <c r="A20" s="91">
        <v>16</v>
      </c>
      <c r="B20" s="92" t="s">
        <v>53</v>
      </c>
      <c r="C20" s="106">
        <v>42.945811409999997</v>
      </c>
      <c r="D20" s="106">
        <v>50.021947234000002</v>
      </c>
      <c r="E20" s="106">
        <f t="shared" ref="E20" si="1">C20*0.08</f>
        <v>3.4356649128000001</v>
      </c>
    </row>
    <row r="21" spans="1:5" ht="14.15" hidden="1" customHeight="1">
      <c r="A21" s="93">
        <v>17</v>
      </c>
      <c r="B21" s="85" t="s">
        <v>54</v>
      </c>
      <c r="C21" s="97"/>
      <c r="D21" s="97"/>
      <c r="E21" s="97"/>
    </row>
    <row r="22" spans="1:5" ht="14.15" customHeight="1">
      <c r="A22" s="93">
        <v>18</v>
      </c>
      <c r="B22" s="85" t="s">
        <v>55</v>
      </c>
      <c r="C22" s="140">
        <v>42.945811409999997</v>
      </c>
      <c r="D22" s="104">
        <v>50.021947234000002</v>
      </c>
      <c r="E22" s="104">
        <f t="shared" ref="E22" si="2">C22*0.08</f>
        <v>3.4356649128000001</v>
      </c>
    </row>
    <row r="23" spans="1:5" ht="14.15" hidden="1" customHeight="1">
      <c r="A23" s="93">
        <v>19</v>
      </c>
      <c r="B23" s="85" t="s">
        <v>56</v>
      </c>
      <c r="C23" s="105"/>
      <c r="D23" s="105"/>
      <c r="E23" s="105"/>
    </row>
    <row r="24" spans="1:5" ht="14.15" hidden="1" customHeight="1">
      <c r="A24" s="93" t="s">
        <v>57</v>
      </c>
      <c r="B24" s="85" t="s">
        <v>58</v>
      </c>
      <c r="C24" s="105"/>
      <c r="D24" s="105"/>
      <c r="E24" s="105"/>
    </row>
    <row r="25" spans="1:5" ht="14.15" customHeight="1">
      <c r="A25" s="91">
        <v>20</v>
      </c>
      <c r="B25" s="92" t="s">
        <v>59</v>
      </c>
      <c r="C25" s="103">
        <v>1103.3625414875</v>
      </c>
      <c r="D25" s="106">
        <v>1006.4518820665201</v>
      </c>
      <c r="E25" s="106">
        <f t="shared" ref="E25:E26" si="3">C25*0.08</f>
        <v>88.269003319000007</v>
      </c>
    </row>
    <row r="26" spans="1:5" ht="14.15" customHeight="1">
      <c r="A26" s="93">
        <v>21</v>
      </c>
      <c r="B26" s="85" t="s">
        <v>39</v>
      </c>
      <c r="C26" s="104">
        <v>1103.3625414875</v>
      </c>
      <c r="D26" s="104">
        <v>1006.4518820665201</v>
      </c>
      <c r="E26" s="104">
        <f t="shared" si="3"/>
        <v>88.269003319000007</v>
      </c>
    </row>
    <row r="27" spans="1:5" ht="14.15" hidden="1" customHeight="1">
      <c r="A27" s="93">
        <v>22</v>
      </c>
      <c r="B27" s="85" t="s">
        <v>60</v>
      </c>
      <c r="C27" s="107"/>
      <c r="D27" s="105"/>
      <c r="E27" s="105"/>
    </row>
    <row r="28" spans="1:5" ht="14.15" hidden="1" customHeight="1">
      <c r="A28" s="93" t="s">
        <v>61</v>
      </c>
      <c r="B28" s="56" t="s">
        <v>62</v>
      </c>
      <c r="C28" s="107"/>
      <c r="D28" s="105"/>
      <c r="E28" s="105"/>
    </row>
    <row r="29" spans="1:5" ht="14.15" customHeight="1">
      <c r="A29" s="91">
        <v>23</v>
      </c>
      <c r="B29" s="92" t="s">
        <v>63</v>
      </c>
      <c r="C29" s="103">
        <v>4935.8975937499999</v>
      </c>
      <c r="D29" s="106">
        <v>4155.99659194375</v>
      </c>
      <c r="E29" s="106">
        <f t="shared" ref="E29" si="4">C29*0.08</f>
        <v>394.87180749999999</v>
      </c>
    </row>
    <row r="30" spans="1:5" hidden="1">
      <c r="A30" s="93" t="s">
        <v>64</v>
      </c>
      <c r="B30" s="56" t="s">
        <v>65</v>
      </c>
      <c r="C30" s="107"/>
      <c r="D30" s="105"/>
      <c r="E30" s="105"/>
    </row>
    <row r="31" spans="1:5">
      <c r="A31" s="93" t="s">
        <v>66</v>
      </c>
      <c r="B31" s="56" t="s">
        <v>67</v>
      </c>
      <c r="C31" s="104">
        <v>4935.8975937499999</v>
      </c>
      <c r="D31" s="104">
        <v>4155.99659194375</v>
      </c>
      <c r="E31" s="104">
        <f t="shared" ref="E31" si="5">C31*0.08</f>
        <v>394.87180749999999</v>
      </c>
    </row>
    <row r="32" spans="1:5" hidden="1">
      <c r="A32" s="93" t="s">
        <v>68</v>
      </c>
      <c r="B32" s="56" t="s">
        <v>69</v>
      </c>
      <c r="C32" s="107"/>
      <c r="D32" s="105"/>
      <c r="E32" s="105"/>
    </row>
    <row r="33" spans="1:5">
      <c r="A33" s="91">
        <v>24</v>
      </c>
      <c r="B33" s="92" t="s">
        <v>70</v>
      </c>
      <c r="C33" s="103">
        <v>473.59702960500016</v>
      </c>
      <c r="D33" s="103">
        <v>474.25921407999999</v>
      </c>
      <c r="E33" s="103">
        <f t="shared" ref="E33:E35" si="6">C33*0.08</f>
        <v>37.887762368400011</v>
      </c>
    </row>
    <row r="34" spans="1:5">
      <c r="A34" s="91" t="s">
        <v>71</v>
      </c>
      <c r="B34" s="92" t="s">
        <v>72</v>
      </c>
      <c r="C34" s="103">
        <v>2084.0000000499999</v>
      </c>
      <c r="D34" s="103">
        <v>2084</v>
      </c>
      <c r="E34" s="103">
        <f t="shared" si="6"/>
        <v>166.72000000399998</v>
      </c>
    </row>
    <row r="35" spans="1:5">
      <c r="A35" s="91">
        <v>29</v>
      </c>
      <c r="B35" s="92" t="s">
        <v>73</v>
      </c>
      <c r="C35" s="103">
        <v>73111.857360747497</v>
      </c>
      <c r="D35" s="106">
        <v>73510.523631598902</v>
      </c>
      <c r="E35" s="106">
        <f t="shared" si="6"/>
        <v>5848.9485888598001</v>
      </c>
    </row>
    <row r="36" spans="1:5">
      <c r="A36" s="33"/>
      <c r="B36" s="6"/>
      <c r="C36" s="6"/>
      <c r="D36" s="6"/>
      <c r="E36" s="6"/>
    </row>
  </sheetData>
  <mergeCells count="2">
    <mergeCell ref="A4:B6"/>
    <mergeCell ref="C4:D4"/>
  </mergeCell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sheetPr codeName="Sheet38"/>
  <dimension ref="A1:J60"/>
  <sheetViews>
    <sheetView showGridLines="0" zoomScaleNormal="100" workbookViewId="0">
      <selection activeCell="K1" sqref="K1"/>
    </sheetView>
  </sheetViews>
  <sheetFormatPr defaultColWidth="8.33203125" defaultRowHeight="14.5"/>
  <cols>
    <col min="1" max="1" width="6.58203125" style="5" customWidth="1"/>
    <col min="2" max="2" width="45.83203125" style="5" customWidth="1"/>
    <col min="3" max="10" width="9.83203125" style="5" customWidth="1"/>
    <col min="11" max="16384" width="8.33203125" style="5"/>
  </cols>
  <sheetData>
    <row r="1" spans="1:10" ht="18.5">
      <c r="A1" s="77" t="s">
        <v>278</v>
      </c>
      <c r="B1" s="7"/>
      <c r="C1" s="7"/>
      <c r="D1" s="7"/>
      <c r="E1" s="7"/>
      <c r="F1" s="7"/>
      <c r="G1" s="7"/>
      <c r="H1" s="7"/>
      <c r="I1" s="7"/>
      <c r="J1" s="7"/>
    </row>
    <row r="2" spans="1:10">
      <c r="A2" s="7"/>
      <c r="B2" s="7"/>
      <c r="C2" s="7"/>
      <c r="D2" s="70"/>
      <c r="E2" s="70"/>
      <c r="F2" s="70"/>
      <c r="G2" s="70"/>
      <c r="H2" s="70"/>
      <c r="I2" s="7"/>
      <c r="J2" s="7"/>
    </row>
    <row r="3" spans="1:10">
      <c r="A3" s="7"/>
      <c r="B3" s="7"/>
      <c r="C3" s="7"/>
      <c r="D3" s="7"/>
      <c r="E3" s="7"/>
      <c r="F3" s="7"/>
      <c r="G3" s="7"/>
      <c r="H3" s="7"/>
      <c r="I3" s="7"/>
      <c r="J3" s="7"/>
    </row>
    <row r="4" spans="1:10">
      <c r="A4" s="55"/>
      <c r="B4" s="4"/>
      <c r="C4" s="51" t="s">
        <v>35</v>
      </c>
      <c r="D4" s="51" t="s">
        <v>36</v>
      </c>
      <c r="E4" s="51" t="s">
        <v>37</v>
      </c>
      <c r="F4" s="51" t="s">
        <v>85</v>
      </c>
      <c r="G4" s="51" t="s">
        <v>86</v>
      </c>
      <c r="H4" s="51" t="s">
        <v>163</v>
      </c>
      <c r="I4" s="51" t="s">
        <v>164</v>
      </c>
      <c r="J4" s="51" t="s">
        <v>165</v>
      </c>
    </row>
    <row r="5" spans="1:10" ht="14.5" customHeight="1">
      <c r="A5" s="4"/>
      <c r="B5" s="56" t="s">
        <v>168</v>
      </c>
      <c r="C5" s="196" t="s">
        <v>169</v>
      </c>
      <c r="D5" s="196"/>
      <c r="E5" s="196"/>
      <c r="F5" s="196"/>
      <c r="G5" s="206" t="s">
        <v>170</v>
      </c>
      <c r="H5" s="207"/>
      <c r="I5" s="207"/>
      <c r="J5" s="208"/>
    </row>
    <row r="6" spans="1:10" ht="24">
      <c r="A6" s="62" t="s">
        <v>171</v>
      </c>
      <c r="B6" s="57" t="s">
        <v>277</v>
      </c>
      <c r="C6" s="76" t="s">
        <v>276</v>
      </c>
      <c r="D6" s="162" t="s">
        <v>237</v>
      </c>
      <c r="E6" s="162" t="s">
        <v>238</v>
      </c>
      <c r="F6" s="162" t="s">
        <v>239</v>
      </c>
      <c r="G6" s="162" t="s">
        <v>276</v>
      </c>
      <c r="H6" s="162" t="s">
        <v>237</v>
      </c>
      <c r="I6" s="162" t="s">
        <v>238</v>
      </c>
      <c r="J6" s="162" t="s">
        <v>239</v>
      </c>
    </row>
    <row r="7" spans="1:10">
      <c r="A7" s="62" t="s">
        <v>172</v>
      </c>
      <c r="B7" s="56" t="s">
        <v>173</v>
      </c>
      <c r="C7" s="56">
        <v>12</v>
      </c>
      <c r="D7" s="56">
        <v>12</v>
      </c>
      <c r="E7" s="56">
        <v>12</v>
      </c>
      <c r="F7" s="56">
        <v>12</v>
      </c>
      <c r="G7" s="56">
        <v>12</v>
      </c>
      <c r="H7" s="56">
        <v>12</v>
      </c>
      <c r="I7" s="56">
        <v>12</v>
      </c>
      <c r="J7" s="56">
        <v>12</v>
      </c>
    </row>
    <row r="8" spans="1:10" ht="15" customHeight="1">
      <c r="A8" s="209" t="s">
        <v>174</v>
      </c>
      <c r="B8" s="209"/>
      <c r="C8" s="210"/>
      <c r="D8" s="210"/>
      <c r="E8" s="210"/>
      <c r="F8" s="210"/>
      <c r="G8" s="209"/>
      <c r="H8" s="209"/>
      <c r="I8" s="209"/>
      <c r="J8" s="209"/>
    </row>
    <row r="9" spans="1:10">
      <c r="A9" s="136">
        <v>1</v>
      </c>
      <c r="B9" s="134" t="s">
        <v>175</v>
      </c>
      <c r="C9" s="211"/>
      <c r="D9" s="211"/>
      <c r="E9" s="211"/>
      <c r="F9" s="211"/>
      <c r="G9" s="178">
        <v>26372.686479889999</v>
      </c>
      <c r="H9" s="178">
        <v>27542.657363959999</v>
      </c>
      <c r="I9" s="178">
        <v>28754.736162500001</v>
      </c>
      <c r="J9" s="178">
        <v>29720.62333839</v>
      </c>
    </row>
    <row r="10" spans="1:10" s="54" customFormat="1" ht="15" customHeight="1">
      <c r="A10" s="209" t="s">
        <v>176</v>
      </c>
      <c r="B10" s="209"/>
      <c r="C10" s="212"/>
      <c r="D10" s="212"/>
      <c r="E10" s="212"/>
      <c r="F10" s="212"/>
      <c r="G10" s="209"/>
      <c r="H10" s="209"/>
      <c r="I10" s="209"/>
      <c r="J10" s="209"/>
    </row>
    <row r="11" spans="1:10" ht="26.15" customHeight="1">
      <c r="A11" s="136">
        <v>2</v>
      </c>
      <c r="B11" s="134" t="s">
        <v>177</v>
      </c>
      <c r="C11" s="131">
        <v>54225.311248477512</v>
      </c>
      <c r="D11" s="131">
        <v>54272.509754941217</v>
      </c>
      <c r="E11" s="131">
        <v>54542.230842562865</v>
      </c>
      <c r="F11" s="131">
        <v>54791.066320719547</v>
      </c>
      <c r="G11" s="131">
        <v>3501.5729427752062</v>
      </c>
      <c r="H11" s="131">
        <v>3480.764404513186</v>
      </c>
      <c r="I11" s="131">
        <v>3456.9346830742829</v>
      </c>
      <c r="J11" s="131">
        <v>3433.9860728953158</v>
      </c>
    </row>
    <row r="12" spans="1:10">
      <c r="A12" s="136">
        <v>3</v>
      </c>
      <c r="B12" s="85" t="s">
        <v>178</v>
      </c>
      <c r="C12" s="131">
        <v>37577.947728925057</v>
      </c>
      <c r="D12" s="131">
        <v>38196.128904207035</v>
      </c>
      <c r="E12" s="131">
        <v>39333.173747196743</v>
      </c>
      <c r="F12" s="131">
        <v>40456.214367254419</v>
      </c>
      <c r="G12" s="131">
        <v>1878.8973864462528</v>
      </c>
      <c r="H12" s="131">
        <v>1909.8064452103513</v>
      </c>
      <c r="I12" s="131">
        <v>1966.6586873598374</v>
      </c>
      <c r="J12" s="131">
        <v>2022.8107183627208</v>
      </c>
    </row>
    <row r="13" spans="1:10">
      <c r="A13" s="136">
        <v>4</v>
      </c>
      <c r="B13" s="85" t="s">
        <v>179</v>
      </c>
      <c r="C13" s="131">
        <v>16199.567717215783</v>
      </c>
      <c r="D13" s="131">
        <v>15679.80639541751</v>
      </c>
      <c r="E13" s="131">
        <v>14869.865903758637</v>
      </c>
      <c r="F13" s="131">
        <v>14075.469694807616</v>
      </c>
      <c r="G13" s="131">
        <v>1622.6755563289535</v>
      </c>
      <c r="H13" s="131">
        <v>1570.9579593028343</v>
      </c>
      <c r="I13" s="131">
        <v>1490.2759957144463</v>
      </c>
      <c r="J13" s="131">
        <v>1411.1753545325948</v>
      </c>
    </row>
    <row r="14" spans="1:10">
      <c r="A14" s="136">
        <v>5</v>
      </c>
      <c r="B14" s="134" t="s">
        <v>180</v>
      </c>
      <c r="C14" s="131">
        <v>19934.818925215837</v>
      </c>
      <c r="D14" s="131">
        <v>20394.755740582499</v>
      </c>
      <c r="E14" s="131">
        <v>21376.712470982497</v>
      </c>
      <c r="F14" s="131">
        <v>22748.227725472501</v>
      </c>
      <c r="G14" s="131">
        <v>8454.5655848621755</v>
      </c>
      <c r="H14" s="131">
        <v>8532.4907223568116</v>
      </c>
      <c r="I14" s="131">
        <v>8751.0878070080216</v>
      </c>
      <c r="J14" s="131">
        <v>9223.9678763063075</v>
      </c>
    </row>
    <row r="15" spans="1:10" ht="27" customHeight="1">
      <c r="A15" s="136">
        <v>6</v>
      </c>
      <c r="B15" s="85" t="s">
        <v>181</v>
      </c>
      <c r="C15" s="131">
        <v>6447.475049120002</v>
      </c>
      <c r="D15" s="131">
        <v>7002.9012338966668</v>
      </c>
      <c r="E15" s="131">
        <v>7722.2220175699995</v>
      </c>
      <c r="F15" s="131">
        <v>8918.8449581199966</v>
      </c>
      <c r="G15" s="131">
        <v>1582.677158605379</v>
      </c>
      <c r="H15" s="131">
        <v>1718.7884946198876</v>
      </c>
      <c r="I15" s="131">
        <v>1896.8752697518557</v>
      </c>
      <c r="J15" s="131">
        <v>2193.5881706074179</v>
      </c>
    </row>
    <row r="16" spans="1:10">
      <c r="A16" s="136">
        <v>7</v>
      </c>
      <c r="B16" s="85" t="s">
        <v>182</v>
      </c>
      <c r="C16" s="131">
        <v>12424.204051997498</v>
      </c>
      <c r="D16" s="131">
        <v>12341.182744456664</v>
      </c>
      <c r="E16" s="131">
        <v>12667.444972988333</v>
      </c>
      <c r="F16" s="131">
        <v>12727.155275658333</v>
      </c>
      <c r="G16" s="131">
        <v>5808.7486021584637</v>
      </c>
      <c r="H16" s="131">
        <v>5763.030465507758</v>
      </c>
      <c r="I16" s="131">
        <v>5867.1670568319996</v>
      </c>
      <c r="J16" s="131">
        <v>5928.15221400472</v>
      </c>
    </row>
    <row r="17" spans="1:10">
      <c r="A17" s="136">
        <v>8</v>
      </c>
      <c r="B17" s="85" t="s">
        <v>183</v>
      </c>
      <c r="C17" s="131">
        <v>1063.1398240983333</v>
      </c>
      <c r="D17" s="131">
        <v>1050.6717622291669</v>
      </c>
      <c r="E17" s="131">
        <v>987.04548042416673</v>
      </c>
      <c r="F17" s="131">
        <v>1102.2274916941669</v>
      </c>
      <c r="G17" s="131">
        <v>1063.1398240983333</v>
      </c>
      <c r="H17" s="131">
        <v>1050.6717622291667</v>
      </c>
      <c r="I17" s="131">
        <v>987.04548042416673</v>
      </c>
      <c r="J17" s="131">
        <v>1102.2274916941669</v>
      </c>
    </row>
    <row r="18" spans="1:10">
      <c r="A18" s="136">
        <v>9</v>
      </c>
      <c r="B18" s="85" t="s">
        <v>184</v>
      </c>
      <c r="C18" s="168"/>
      <c r="D18" s="168"/>
      <c r="E18" s="168"/>
      <c r="F18" s="168"/>
      <c r="G18" s="131">
        <v>26.037376870291666</v>
      </c>
      <c r="H18" s="131">
        <v>22.400012994249998</v>
      </c>
      <c r="I18" s="131">
        <v>23.503611336666669</v>
      </c>
      <c r="J18" s="131">
        <v>20.903682780833339</v>
      </c>
    </row>
    <row r="19" spans="1:10">
      <c r="A19" s="136">
        <v>10</v>
      </c>
      <c r="B19" s="134" t="s">
        <v>185</v>
      </c>
      <c r="C19" s="131">
        <v>12115.591782866668</v>
      </c>
      <c r="D19" s="131">
        <v>12624.311403170836</v>
      </c>
      <c r="E19" s="131">
        <v>12962.097194089167</v>
      </c>
      <c r="F19" s="131">
        <v>13302.343140308332</v>
      </c>
      <c r="G19" s="131">
        <v>2246.1100664367909</v>
      </c>
      <c r="H19" s="131">
        <v>2325.3730377800821</v>
      </c>
      <c r="I19" s="131">
        <v>2379.6311801774991</v>
      </c>
      <c r="J19" s="131">
        <v>2473.0935316139162</v>
      </c>
    </row>
    <row r="20" spans="1:10" ht="24">
      <c r="A20" s="136">
        <v>11</v>
      </c>
      <c r="B20" s="85" t="s">
        <v>186</v>
      </c>
      <c r="C20" s="131">
        <v>905.48192035333307</v>
      </c>
      <c r="D20" s="131">
        <v>914.74457333916666</v>
      </c>
      <c r="E20" s="131">
        <v>906.41570232583342</v>
      </c>
      <c r="F20" s="131">
        <v>904.88263827083335</v>
      </c>
      <c r="G20" s="131">
        <v>905.4819203533325</v>
      </c>
      <c r="H20" s="131">
        <v>914.74457333916575</v>
      </c>
      <c r="I20" s="131">
        <v>906.41570232583274</v>
      </c>
      <c r="J20" s="131">
        <v>904.88263827083301</v>
      </c>
    </row>
    <row r="21" spans="1:10">
      <c r="A21" s="136">
        <v>12</v>
      </c>
      <c r="B21" s="85" t="s">
        <v>187</v>
      </c>
      <c r="C21" s="131">
        <v>126.95149613916666</v>
      </c>
      <c r="D21" s="131">
        <v>126.95605083916669</v>
      </c>
      <c r="E21" s="131">
        <v>126.95605083916669</v>
      </c>
      <c r="F21" s="131">
        <v>166.66220812</v>
      </c>
      <c r="G21" s="131">
        <v>126.95149613916666</v>
      </c>
      <c r="H21" s="131">
        <v>126.95605083916669</v>
      </c>
      <c r="I21" s="131">
        <v>126.95605083916669</v>
      </c>
      <c r="J21" s="131">
        <v>166.66220812</v>
      </c>
    </row>
    <row r="22" spans="1:10">
      <c r="A22" s="136">
        <v>13</v>
      </c>
      <c r="B22" s="85" t="s">
        <v>188</v>
      </c>
      <c r="C22" s="131">
        <v>11083.158366374166</v>
      </c>
      <c r="D22" s="131">
        <v>11582.610778992501</v>
      </c>
      <c r="E22" s="131">
        <v>11928.725440924165</v>
      </c>
      <c r="F22" s="131">
        <v>12230.798293917502</v>
      </c>
      <c r="G22" s="131">
        <v>1213.6766499442913</v>
      </c>
      <c r="H22" s="131">
        <v>1283.6724136017501</v>
      </c>
      <c r="I22" s="131">
        <v>1346.2594270124998</v>
      </c>
      <c r="J22" s="131">
        <v>1401.5486852230833</v>
      </c>
    </row>
    <row r="23" spans="1:10">
      <c r="A23" s="136">
        <v>14</v>
      </c>
      <c r="B23" s="134" t="s">
        <v>189</v>
      </c>
      <c r="C23" s="131">
        <v>208.21227720416664</v>
      </c>
      <c r="D23" s="131">
        <v>194.12754407166662</v>
      </c>
      <c r="E23" s="131">
        <v>185.32022174749997</v>
      </c>
      <c r="F23" s="131">
        <v>178.74659237666665</v>
      </c>
      <c r="G23" s="131">
        <v>73.408998534166642</v>
      </c>
      <c r="H23" s="131">
        <v>59.324265374166643</v>
      </c>
      <c r="I23" s="131">
        <v>51.365914209166647</v>
      </c>
      <c r="J23" s="131">
        <v>45.315880406666643</v>
      </c>
    </row>
    <row r="24" spans="1:10">
      <c r="A24" s="136">
        <v>15</v>
      </c>
      <c r="B24" s="134" t="s">
        <v>190</v>
      </c>
      <c r="C24" s="131">
        <v>16620.421218889998</v>
      </c>
      <c r="D24" s="131">
        <v>16409.111832825831</v>
      </c>
      <c r="E24" s="131">
        <v>16247.498801891665</v>
      </c>
      <c r="F24" s="131">
        <v>16055.070607180833</v>
      </c>
      <c r="G24" s="131">
        <v>1089.2235066083751</v>
      </c>
      <c r="H24" s="131">
        <v>1074.3908985955247</v>
      </c>
      <c r="I24" s="131">
        <v>1062.8649032646586</v>
      </c>
      <c r="J24" s="131">
        <v>1046.5976818607501</v>
      </c>
    </row>
    <row r="25" spans="1:10">
      <c r="A25" s="110">
        <v>16</v>
      </c>
      <c r="B25" s="92" t="s">
        <v>191</v>
      </c>
      <c r="C25" s="203"/>
      <c r="D25" s="203"/>
      <c r="E25" s="203"/>
      <c r="F25" s="203"/>
      <c r="G25" s="132">
        <v>15390.918476087005</v>
      </c>
      <c r="H25" s="132">
        <v>15494.743341614021</v>
      </c>
      <c r="I25" s="132">
        <v>15725.388099070295</v>
      </c>
      <c r="J25" s="132">
        <v>16243.864725863787</v>
      </c>
    </row>
    <row r="26" spans="1:10" s="54" customFormat="1" ht="14.5" customHeight="1">
      <c r="A26" s="204" t="s">
        <v>192</v>
      </c>
      <c r="B26" s="204"/>
      <c r="C26" s="204"/>
      <c r="D26" s="204"/>
      <c r="E26" s="204"/>
      <c r="F26" s="204"/>
      <c r="G26" s="204"/>
      <c r="H26" s="204"/>
      <c r="I26" s="204"/>
      <c r="J26" s="204"/>
    </row>
    <row r="27" spans="1:10" ht="14.5" hidden="1" customHeight="1">
      <c r="A27" s="136">
        <v>17</v>
      </c>
      <c r="B27" s="134" t="s">
        <v>193</v>
      </c>
      <c r="C27" s="134"/>
      <c r="D27" s="134"/>
      <c r="E27" s="134"/>
      <c r="F27" s="134"/>
      <c r="G27" s="134"/>
      <c r="H27" s="134"/>
      <c r="I27" s="134"/>
      <c r="J27" s="134"/>
    </row>
    <row r="28" spans="1:10">
      <c r="A28" s="136">
        <v>18</v>
      </c>
      <c r="B28" s="134" t="s">
        <v>194</v>
      </c>
      <c r="C28" s="155">
        <v>2867.9957697112045</v>
      </c>
      <c r="D28" s="155">
        <v>2940.8303908683602</v>
      </c>
      <c r="E28" s="155">
        <v>2942.4186043222394</v>
      </c>
      <c r="F28" s="155">
        <v>2853.4556998811067</v>
      </c>
      <c r="G28" s="131">
        <v>1971.3505981955336</v>
      </c>
      <c r="H28" s="131">
        <v>1988.5956519037161</v>
      </c>
      <c r="I28" s="131">
        <v>1901.6382344660979</v>
      </c>
      <c r="J28" s="131">
        <v>1762.4387430560353</v>
      </c>
    </row>
    <row r="29" spans="1:10">
      <c r="A29" s="136">
        <v>19</v>
      </c>
      <c r="B29" s="153" t="s">
        <v>195</v>
      </c>
      <c r="C29" s="131">
        <v>1303.3000143384425</v>
      </c>
      <c r="D29" s="131">
        <v>1310.4603117269032</v>
      </c>
      <c r="E29" s="131">
        <v>1541.4767451053908</v>
      </c>
      <c r="F29" s="131">
        <v>1730.3524852533694</v>
      </c>
      <c r="G29" s="156">
        <v>340.77394324235507</v>
      </c>
      <c r="H29" s="131">
        <v>341.70526465204716</v>
      </c>
      <c r="I29" s="131">
        <v>412.07236474174493</v>
      </c>
      <c r="J29" s="131">
        <v>488.23770704134034</v>
      </c>
    </row>
    <row r="30" spans="1:10" ht="36" hidden="1" customHeight="1">
      <c r="A30" s="136" t="s">
        <v>196</v>
      </c>
      <c r="B30" s="153" t="s">
        <v>197</v>
      </c>
      <c r="C30" s="200"/>
      <c r="D30" s="201"/>
      <c r="E30" s="201"/>
      <c r="F30" s="202"/>
      <c r="G30" s="154"/>
      <c r="H30" s="128"/>
      <c r="I30" s="128"/>
      <c r="J30" s="128"/>
    </row>
    <row r="31" spans="1:10" ht="14.5" hidden="1" customHeight="1">
      <c r="A31" s="136" t="s">
        <v>198</v>
      </c>
      <c r="B31" s="153" t="s">
        <v>199</v>
      </c>
      <c r="C31" s="200"/>
      <c r="D31" s="201"/>
      <c r="E31" s="201"/>
      <c r="F31" s="202"/>
      <c r="G31" s="154"/>
      <c r="H31" s="128"/>
      <c r="I31" s="128"/>
      <c r="J31" s="128"/>
    </row>
    <row r="32" spans="1:10">
      <c r="A32" s="110">
        <v>20</v>
      </c>
      <c r="B32" s="157" t="s">
        <v>200</v>
      </c>
      <c r="C32" s="132">
        <v>4171.2957840496465</v>
      </c>
      <c r="D32" s="132">
        <v>4251.2907025952627</v>
      </c>
      <c r="E32" s="132">
        <v>4483.8953494276311</v>
      </c>
      <c r="F32" s="132">
        <v>4583.8081851344759</v>
      </c>
      <c r="G32" s="158">
        <v>2312.1245414378886</v>
      </c>
      <c r="H32" s="132">
        <v>2330.3009165557633</v>
      </c>
      <c r="I32" s="132">
        <v>2313.7105992078427</v>
      </c>
      <c r="J32" s="132">
        <v>2250.6764500973754</v>
      </c>
    </row>
    <row r="33" spans="1:10">
      <c r="A33" s="152" t="s">
        <v>201</v>
      </c>
      <c r="B33" s="138" t="s">
        <v>202</v>
      </c>
      <c r="C33" s="172"/>
      <c r="D33" s="172"/>
      <c r="E33" s="172"/>
      <c r="F33" s="172"/>
      <c r="G33" s="131"/>
      <c r="H33" s="131"/>
      <c r="I33" s="131"/>
      <c r="J33" s="131"/>
    </row>
    <row r="34" spans="1:10">
      <c r="A34" s="151" t="s">
        <v>203</v>
      </c>
      <c r="B34" s="159" t="s">
        <v>204</v>
      </c>
      <c r="C34" s="160"/>
      <c r="D34" s="160"/>
      <c r="E34" s="160"/>
      <c r="F34" s="160"/>
      <c r="G34" s="173"/>
      <c r="H34" s="173"/>
      <c r="I34" s="173"/>
      <c r="J34" s="173"/>
    </row>
    <row r="35" spans="1:10">
      <c r="A35" s="152" t="s">
        <v>205</v>
      </c>
      <c r="B35" s="138" t="s">
        <v>206</v>
      </c>
      <c r="C35" s="131">
        <v>4171.2957840496465</v>
      </c>
      <c r="D35" s="131">
        <v>4251.2907025952627</v>
      </c>
      <c r="E35" s="131">
        <v>4483.8953494276311</v>
      </c>
      <c r="F35" s="131">
        <v>4583.8081851344759</v>
      </c>
      <c r="G35" s="131">
        <v>2312.1245414378886</v>
      </c>
      <c r="H35" s="131">
        <v>2330.3009165557633</v>
      </c>
      <c r="I35" s="131">
        <v>2313.7105992078427</v>
      </c>
      <c r="J35" s="131">
        <v>2250.6764500973754</v>
      </c>
    </row>
    <row r="36" spans="1:10" s="54" customFormat="1">
      <c r="A36" s="205" t="s">
        <v>207</v>
      </c>
      <c r="B36" s="205"/>
      <c r="C36" s="205"/>
      <c r="D36" s="205"/>
      <c r="E36" s="205"/>
      <c r="F36" s="205"/>
      <c r="G36" s="205"/>
      <c r="H36" s="205"/>
      <c r="I36" s="205"/>
      <c r="J36" s="205"/>
    </row>
    <row r="37" spans="1:10">
      <c r="A37" s="127" t="s">
        <v>208</v>
      </c>
      <c r="B37" s="129" t="s">
        <v>209</v>
      </c>
      <c r="C37" s="199"/>
      <c r="D37" s="199"/>
      <c r="E37" s="199"/>
      <c r="F37" s="199"/>
      <c r="G37" s="132">
        <v>26372.686479886914</v>
      </c>
      <c r="H37" s="132">
        <v>27542.657363956769</v>
      </c>
      <c r="I37" s="132">
        <v>28754.73616249832</v>
      </c>
      <c r="J37" s="132">
        <v>29720.623338393299</v>
      </c>
    </row>
    <row r="38" spans="1:10">
      <c r="A38" s="127">
        <v>22</v>
      </c>
      <c r="B38" s="129" t="s">
        <v>210</v>
      </c>
      <c r="C38" s="199"/>
      <c r="D38" s="199"/>
      <c r="E38" s="199"/>
      <c r="F38" s="199"/>
      <c r="G38" s="132">
        <v>13078.793934649117</v>
      </c>
      <c r="H38" s="132">
        <v>13164.442425058258</v>
      </c>
      <c r="I38" s="132">
        <v>13411.677499862451</v>
      </c>
      <c r="J38" s="132">
        <v>13993.188275766412</v>
      </c>
    </row>
    <row r="39" spans="1:10">
      <c r="A39" s="127">
        <v>23</v>
      </c>
      <c r="B39" s="129" t="s">
        <v>211</v>
      </c>
      <c r="C39" s="199"/>
      <c r="D39" s="199"/>
      <c r="E39" s="199"/>
      <c r="F39" s="199"/>
      <c r="G39" s="139">
        <v>2.0240540947702623</v>
      </c>
      <c r="H39" s="139">
        <v>2.0944475560610551</v>
      </c>
      <c r="I39" s="139">
        <v>2.1453474324548254</v>
      </c>
      <c r="J39" s="139">
        <v>2.1296635407578237</v>
      </c>
    </row>
    <row r="40" spans="1:10">
      <c r="A40" s="7"/>
      <c r="B40" s="7"/>
      <c r="C40" s="7"/>
      <c r="D40" s="7"/>
      <c r="E40" s="7"/>
      <c r="F40" s="7"/>
      <c r="G40" s="7"/>
      <c r="H40" s="7"/>
      <c r="I40" s="7"/>
      <c r="J40" s="7"/>
    </row>
    <row r="41" spans="1:10" ht="14.5" customHeight="1">
      <c r="A41" s="189" t="s">
        <v>212</v>
      </c>
      <c r="B41" s="189"/>
      <c r="C41" s="189"/>
      <c r="D41" s="189"/>
      <c r="E41" s="189"/>
      <c r="F41" s="189"/>
      <c r="G41" s="189"/>
      <c r="H41" s="189"/>
      <c r="I41" s="189"/>
      <c r="J41" s="189"/>
    </row>
    <row r="42" spans="1:10">
      <c r="A42" s="169"/>
      <c r="B42" s="169"/>
      <c r="C42" s="169"/>
      <c r="D42" s="169"/>
      <c r="E42" s="169"/>
      <c r="F42" s="169"/>
      <c r="G42" s="169"/>
      <c r="H42" s="169"/>
      <c r="I42" s="169"/>
      <c r="J42" s="169"/>
    </row>
    <row r="43" spans="1:10">
      <c r="A43" s="170" t="s">
        <v>213</v>
      </c>
      <c r="B43" s="171"/>
      <c r="C43" s="171"/>
      <c r="D43" s="171"/>
      <c r="E43" s="171"/>
      <c r="F43" s="171"/>
      <c r="G43" s="171"/>
      <c r="H43" s="171"/>
      <c r="I43" s="171"/>
      <c r="J43" s="171"/>
    </row>
    <row r="44" spans="1:10">
      <c r="A44" s="182" t="s">
        <v>290</v>
      </c>
      <c r="B44" s="182"/>
      <c r="C44" s="182"/>
      <c r="D44" s="182"/>
      <c r="E44" s="182"/>
      <c r="F44" s="182"/>
      <c r="G44" s="182"/>
      <c r="H44" s="182"/>
      <c r="I44" s="182"/>
      <c r="J44" s="182"/>
    </row>
    <row r="45" spans="1:10">
      <c r="A45" s="170"/>
      <c r="B45" s="171"/>
      <c r="C45" s="171"/>
      <c r="D45" s="171"/>
      <c r="E45" s="171"/>
      <c r="F45" s="171"/>
      <c r="G45" s="171"/>
      <c r="H45" s="171"/>
      <c r="I45" s="171"/>
      <c r="J45" s="171"/>
    </row>
    <row r="46" spans="1:10" ht="17.5" customHeight="1">
      <c r="A46" s="182" t="s">
        <v>289</v>
      </c>
      <c r="B46" s="182"/>
      <c r="C46" s="182"/>
      <c r="D46" s="182"/>
      <c r="E46" s="182"/>
      <c r="F46" s="182"/>
      <c r="G46" s="182"/>
      <c r="H46" s="182"/>
      <c r="I46" s="182"/>
      <c r="J46" s="182"/>
    </row>
    <row r="47" spans="1:10">
      <c r="A47" s="1"/>
      <c r="B47" s="2"/>
      <c r="C47" s="2"/>
      <c r="D47" s="2"/>
      <c r="E47" s="174"/>
      <c r="F47" s="175"/>
      <c r="G47" s="175"/>
      <c r="H47" s="174"/>
      <c r="I47" s="2"/>
      <c r="J47" s="2"/>
    </row>
    <row r="48" spans="1:10">
      <c r="A48" s="70"/>
      <c r="B48" s="70"/>
      <c r="C48" s="70"/>
      <c r="D48" s="70"/>
      <c r="E48" s="175"/>
      <c r="F48" s="175"/>
      <c r="G48" s="175"/>
      <c r="H48" s="175"/>
      <c r="I48" s="70"/>
      <c r="J48" s="70"/>
    </row>
    <row r="49" spans="1:10" ht="18.5">
      <c r="A49" s="133" t="s">
        <v>279</v>
      </c>
      <c r="B49" s="81"/>
      <c r="C49" s="81"/>
      <c r="D49" s="70"/>
      <c r="E49" s="70"/>
      <c r="F49" s="70"/>
      <c r="G49" s="70"/>
      <c r="H49" s="70"/>
      <c r="I49" s="70"/>
      <c r="J49" s="70"/>
    </row>
    <row r="50" spans="1:10">
      <c r="A50" s="83" t="s">
        <v>229</v>
      </c>
      <c r="B50" s="73"/>
      <c r="C50" s="73"/>
      <c r="D50" s="70"/>
      <c r="E50" s="70"/>
      <c r="F50" s="70"/>
      <c r="G50" s="70"/>
      <c r="H50" s="70"/>
      <c r="I50" s="70"/>
      <c r="J50" s="70"/>
    </row>
    <row r="51" spans="1:10" ht="15.5">
      <c r="A51" s="84"/>
      <c r="B51" s="73"/>
      <c r="C51" s="73"/>
      <c r="D51" s="70"/>
      <c r="E51" s="70"/>
      <c r="F51" s="70"/>
      <c r="G51" s="70"/>
      <c r="H51" s="70"/>
      <c r="I51" s="70"/>
      <c r="J51" s="70"/>
    </row>
    <row r="52" spans="1:10" ht="24">
      <c r="A52" s="110" t="s">
        <v>228</v>
      </c>
      <c r="B52" s="86"/>
      <c r="C52" s="198" t="s">
        <v>236</v>
      </c>
      <c r="D52" s="198"/>
      <c r="E52" s="198"/>
      <c r="F52" s="198"/>
      <c r="G52" s="198"/>
      <c r="H52" s="198"/>
      <c r="I52" s="198"/>
      <c r="J52" s="198"/>
    </row>
    <row r="53" spans="1:10" ht="65.5" customHeight="1">
      <c r="A53" s="135" t="s">
        <v>219</v>
      </c>
      <c r="B53" s="108" t="s">
        <v>230</v>
      </c>
      <c r="C53" s="197" t="s">
        <v>287</v>
      </c>
      <c r="D53" s="197"/>
      <c r="E53" s="197"/>
      <c r="F53" s="197"/>
      <c r="G53" s="197"/>
      <c r="H53" s="197"/>
      <c r="I53" s="197"/>
      <c r="J53" s="197"/>
    </row>
    <row r="54" spans="1:10" ht="30" customHeight="1">
      <c r="A54" s="135" t="s">
        <v>220</v>
      </c>
      <c r="B54" s="108" t="s">
        <v>231</v>
      </c>
      <c r="C54" s="197" t="s">
        <v>294</v>
      </c>
      <c r="D54" s="197"/>
      <c r="E54" s="197"/>
      <c r="F54" s="197"/>
      <c r="G54" s="197"/>
      <c r="H54" s="197"/>
      <c r="I54" s="197"/>
      <c r="J54" s="197"/>
    </row>
    <row r="55" spans="1:10" ht="130.5" customHeight="1">
      <c r="A55" s="109" t="s">
        <v>221</v>
      </c>
      <c r="B55" s="108" t="s">
        <v>232</v>
      </c>
      <c r="C55" s="197" t="s">
        <v>214</v>
      </c>
      <c r="D55" s="197"/>
      <c r="E55" s="197"/>
      <c r="F55" s="197"/>
      <c r="G55" s="197"/>
      <c r="H55" s="197"/>
      <c r="I55" s="197"/>
      <c r="J55" s="197"/>
    </row>
    <row r="56" spans="1:10" ht="53.5" customHeight="1">
      <c r="A56" s="135" t="s">
        <v>222</v>
      </c>
      <c r="B56" s="108" t="s">
        <v>233</v>
      </c>
      <c r="C56" s="197" t="s">
        <v>288</v>
      </c>
      <c r="D56" s="197"/>
      <c r="E56" s="197"/>
      <c r="F56" s="197"/>
      <c r="G56" s="197"/>
      <c r="H56" s="197"/>
      <c r="I56" s="197"/>
      <c r="J56" s="197"/>
    </row>
    <row r="57" spans="1:10" ht="63.65" customHeight="1">
      <c r="A57" s="109" t="s">
        <v>223</v>
      </c>
      <c r="B57" s="108" t="s">
        <v>215</v>
      </c>
      <c r="C57" s="197" t="s">
        <v>216</v>
      </c>
      <c r="D57" s="197"/>
      <c r="E57" s="197"/>
      <c r="F57" s="197"/>
      <c r="G57" s="197"/>
      <c r="H57" s="197"/>
      <c r="I57" s="197"/>
      <c r="J57" s="197"/>
    </row>
    <row r="58" spans="1:10" ht="59.5" customHeight="1">
      <c r="A58" s="135" t="s">
        <v>224</v>
      </c>
      <c r="B58" s="108" t="s">
        <v>234</v>
      </c>
      <c r="C58" s="197" t="s">
        <v>217</v>
      </c>
      <c r="D58" s="197"/>
      <c r="E58" s="197"/>
      <c r="F58" s="197"/>
      <c r="G58" s="197"/>
      <c r="H58" s="197"/>
      <c r="I58" s="197"/>
      <c r="J58" s="197"/>
    </row>
    <row r="59" spans="1:10" ht="36">
      <c r="A59" s="135" t="s">
        <v>225</v>
      </c>
      <c r="B59" s="108" t="s">
        <v>235</v>
      </c>
      <c r="C59" s="197" t="s">
        <v>218</v>
      </c>
      <c r="D59" s="197"/>
      <c r="E59" s="197"/>
      <c r="F59" s="197"/>
      <c r="G59" s="197"/>
      <c r="H59" s="197"/>
      <c r="I59" s="197"/>
      <c r="J59" s="197"/>
    </row>
    <row r="60" spans="1:10">
      <c r="A60" s="70"/>
      <c r="B60" s="70"/>
      <c r="C60" s="70"/>
      <c r="D60" s="70"/>
      <c r="E60" s="70"/>
      <c r="F60" s="70"/>
      <c r="G60" s="70"/>
      <c r="H60" s="70"/>
      <c r="I60" s="70"/>
      <c r="J60" s="70"/>
    </row>
  </sheetData>
  <mergeCells count="24">
    <mergeCell ref="C5:F5"/>
    <mergeCell ref="G5:J5"/>
    <mergeCell ref="A8:J8"/>
    <mergeCell ref="C9:F9"/>
    <mergeCell ref="A10:J10"/>
    <mergeCell ref="C25:F25"/>
    <mergeCell ref="A26:J26"/>
    <mergeCell ref="C30:F30"/>
    <mergeCell ref="A36:J36"/>
    <mergeCell ref="C37:F37"/>
    <mergeCell ref="C38:F38"/>
    <mergeCell ref="C39:F39"/>
    <mergeCell ref="C31:F31"/>
    <mergeCell ref="A41:J41"/>
    <mergeCell ref="A46:J46"/>
    <mergeCell ref="A44:J44"/>
    <mergeCell ref="C56:J56"/>
    <mergeCell ref="C57:J57"/>
    <mergeCell ref="C58:J58"/>
    <mergeCell ref="C59:J59"/>
    <mergeCell ref="C52:J52"/>
    <mergeCell ref="C53:J53"/>
    <mergeCell ref="C55:J55"/>
    <mergeCell ref="C54:J54"/>
  </mergeCells>
  <pageMargins left="0.70866141732283472" right="0.70866141732283472" top="0.74803149606299213" bottom="0.74803149606299213" header="0.31496062992125984" footer="0.31496062992125984"/>
  <pageSetup paperSize="9" scale="80" fitToWidth="0" fitToHeight="0" orientation="landscape" r:id="rId1"/>
  <rowBreaks count="1" manualBreakCount="1">
    <brk id="39"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6" ma:contentTypeDescription="Luo uusi asiakirja." ma:contentTypeScope="" ma:versionID="e90a9de445bf95d520880592809d9812">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7824543fffd64b6de6cb2fae48f6013e"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9269E-B9B2-43B2-B3FA-F425A9D348DD}">
  <ds:schemaRefs>
    <ds:schemaRef ds:uri="http://purl.org/dc/elements/1.1/"/>
    <ds:schemaRef ds:uri="http://schemas.microsoft.com/office/2006/metadata/properties"/>
    <ds:schemaRef ds:uri="3c379c20-8198-49bd-b369-eb76ad34c45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79a96e0-eff6-4e28-8c12-ee904e024ea3"/>
    <ds:schemaRef ds:uri="http://www.w3.org/XML/1998/namespace"/>
    <ds:schemaRef ds:uri="http://purl.org/dc/dcmitype/"/>
  </ds:schemaRefs>
</ds:datastoreItem>
</file>

<file path=customXml/itemProps2.xml><?xml version="1.0" encoding="utf-8"?>
<ds:datastoreItem xmlns:ds="http://schemas.openxmlformats.org/officeDocument/2006/customXml" ds:itemID="{0F980BD7-6010-406C-BDEB-190653616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54C8D-2922-4196-9D6A-5FEE3F022D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10</vt:i4>
      </vt:variant>
    </vt:vector>
  </HeadingPairs>
  <TitlesOfParts>
    <vt:vector size="19" baseType="lpstr">
      <vt:lpstr>Cover</vt:lpstr>
      <vt:lpstr>Table of contents</vt:lpstr>
      <vt:lpstr>Table 1.1</vt:lpstr>
      <vt:lpstr>Table 1.2</vt:lpstr>
      <vt:lpstr>Table 1.3</vt:lpstr>
      <vt:lpstr>Table 1.4</vt:lpstr>
      <vt:lpstr>Table 1.5</vt:lpstr>
      <vt:lpstr>Table 1.6</vt:lpstr>
      <vt:lpstr>Table 1.7 &amp; 1.8</vt:lpstr>
      <vt:lpstr>Cover!Tulostusalue</vt:lpstr>
      <vt:lpstr>'Table 1.1'!Tulostusalue</vt:lpstr>
      <vt:lpstr>'Table 1.2'!Tulostusalue</vt:lpstr>
      <vt:lpstr>'Table 1.3'!Tulostusalue</vt:lpstr>
      <vt:lpstr>'Table 1.4'!Tulostusalue</vt:lpstr>
      <vt:lpstr>'Table 1.5'!Tulostusalue</vt:lpstr>
      <vt:lpstr>'Table 1.6'!Tulostusalue</vt:lpstr>
      <vt:lpstr>'Table 1.7 &amp; 1.8'!Tulostusalue</vt:lpstr>
      <vt:lpstr>'Table of contents'!Tulostusalue</vt:lpstr>
      <vt:lpstr>'Table 1.5'!Tulostusalue1</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2024-05-02T09:28:21Z</cp:lastPrinted>
  <dcterms:created xsi:type="dcterms:W3CDTF">2016-08-09T07:10:10Z</dcterms:created>
  <dcterms:modified xsi:type="dcterms:W3CDTF">2024-05-07T08:38:03Z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