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ppalveluto365.sharepoint.com/sites/srv00003/Tuotanto/Pilari III/2023_06/Johtokuntajakelu/"/>
    </mc:Choice>
  </mc:AlternateContent>
  <xr:revisionPtr revIDLastSave="45" documentId="8_{5065D845-411F-4EA7-B322-C07BE7837959}" xr6:coauthVersionLast="47" xr6:coauthVersionMax="47" xr10:uidLastSave="{C35D5AA0-1D1F-42EB-95C2-1085F07545D5}"/>
  <bookViews>
    <workbookView xWindow="28690" yWindow="-110" windowWidth="29020" windowHeight="15820" tabRatio="791" xr2:uid="{00000000-000D-0000-FFFF-FFFF00000000}"/>
  </bookViews>
  <sheets>
    <sheet name="Table of contents" sheetId="1" r:id="rId1"/>
    <sheet name="1 Own funds &amp; capital adequacy" sheetId="80" r:id="rId2"/>
    <sheet name="Table 1.1" sheetId="2" r:id="rId3"/>
    <sheet name="Table 1.2" sheetId="4" r:id="rId4"/>
    <sheet name="Table 1.3" sheetId="5" r:id="rId5"/>
    <sheet name="Table 1.4" sheetId="7" r:id="rId6"/>
    <sheet name="Table 1.5" sheetId="6" r:id="rId7"/>
    <sheet name="2 Credit risk" sheetId="79" r:id="rId8"/>
    <sheet name="Table 2.1" sheetId="45" r:id="rId9"/>
    <sheet name="Table 2.2" sheetId="38" r:id="rId10"/>
    <sheet name="Table 2.3" sheetId="37" r:id="rId11"/>
    <sheet name="Table 2.4" sheetId="36" r:id="rId12"/>
    <sheet name="Table 2.5" sheetId="25" r:id="rId13"/>
    <sheet name="Table 2.6" sheetId="24" r:id="rId14"/>
    <sheet name="Table 2.7" sheetId="26" r:id="rId15"/>
    <sheet name="Table 2.8" sheetId="28" r:id="rId16"/>
    <sheet name="Table 2.9" sheetId="31" r:id="rId17"/>
    <sheet name="Table 2.10" sheetId="32" r:id="rId18"/>
    <sheet name="Table 2.11" sheetId="34" r:id="rId19"/>
    <sheet name="3 CCR &amp; Market risk" sheetId="70" r:id="rId20"/>
    <sheet name="Table 3.1" sheetId="46" r:id="rId21"/>
    <sheet name="Table 3.2" sheetId="47" r:id="rId22"/>
    <sheet name="Table 3.3" sheetId="48" r:id="rId23"/>
    <sheet name="Table 3.4" sheetId="50" r:id="rId24"/>
    <sheet name="Table 3.5" sheetId="51" r:id="rId25"/>
    <sheet name="Table 3.6" sheetId="53" r:id="rId26"/>
    <sheet name="Table 3.7" sheetId="59" r:id="rId27"/>
    <sheet name="4 ESG disclosures" sheetId="100" r:id="rId28"/>
    <sheet name="Table 4.1" sheetId="94" r:id="rId29"/>
    <sheet name="Table 4.2" sheetId="95" r:id="rId30"/>
    <sheet name="Table 4.3" sheetId="96" r:id="rId31"/>
    <sheet name="Table 4.4" sheetId="97" r:id="rId32"/>
    <sheet name="Table 4.5" sheetId="98" r:id="rId33"/>
    <sheet name="5 Other disclosures" sheetId="72" r:id="rId34"/>
    <sheet name="Table 5.1 &amp; 5.2" sheetId="22" r:id="rId35"/>
    <sheet name="Table 5.3" sheetId="99" r:id="rId36"/>
    <sheet name="Table 5.4" sheetId="75" r:id="rId37"/>
    <sheet name="Table 5.5" sheetId="54" r:id="rId38"/>
    <sheet name="Table 5.6" sheetId="73" r:id="rId39"/>
    <sheet name="Table 5.7" sheetId="15" r:id="rId40"/>
    <sheet name="Table 5.8" sheetId="16" r:id="rId41"/>
    <sheet name="Table 5.9" sheetId="76" r:id="rId42"/>
    <sheet name="Table 5.10" sheetId="77" r:id="rId43"/>
    <sheet name="Table 5.11" sheetId="19" r:id="rId44"/>
    <sheet name="Table 5.12 &amp; 5.13" sheetId="17" r:id="rId45"/>
    <sheet name="Table 5.14" sheetId="60" r:id="rId46"/>
  </sheets>
  <externalReferences>
    <externalReference r:id="rId47"/>
    <externalReference r:id="rId48"/>
  </externalReferences>
  <definedNames>
    <definedName name="_ftn1" localSheetId="26">'Table 3.7'!#REF!</definedName>
    <definedName name="_ftnref1" localSheetId="26">'Table 3.7'!#REF!</definedName>
    <definedName name="_Hlk69478615" localSheetId="4">'Table 1.3'!#REF!</definedName>
    <definedName name="Currency" localSheetId="35">[1]Cover!$C$2</definedName>
    <definedName name="Currency">[2]Cover!$C$2</definedName>
    <definedName name="D0_Unit" localSheetId="35">[1]Cover!$C$6</definedName>
    <definedName name="D0_Unit">[2]Cover!$C$6</definedName>
    <definedName name="DataType" localSheetId="35">[1]Cover!$C$4</definedName>
    <definedName name="DataType">[2]Cover!$C$4</definedName>
    <definedName name="Datatype_Code" localSheetId="35">[1]Cover!$C$5</definedName>
    <definedName name="Datatype_Code">[2]Cover!$C$5</definedName>
    <definedName name="FINSTMT_IFRS" localSheetId="35">[1]Cover!$C$11</definedName>
    <definedName name="FINSTMT_IFRS">[2]Cover!$C$11</definedName>
    <definedName name="hierarkia" localSheetId="35">[1]Cover!$C$7</definedName>
    <definedName name="hierarkia">[2]Cover!$C$7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 localSheetId="35">[1]Cover!$C$30</definedName>
    <definedName name="Period">[2]Cover!$C$30</definedName>
    <definedName name="_xlnm.Print_Area" localSheetId="1">'1 Own funds &amp; capital adequacy'!$A$1:$B$9</definedName>
    <definedName name="_xlnm.Print_Area" localSheetId="7">'2 Credit risk'!$A$1:$B$14</definedName>
    <definedName name="_xlnm.Print_Area" localSheetId="19">'3 CCR &amp; Market risk'!$A$1:$B$11</definedName>
    <definedName name="_xlnm.Print_Area" localSheetId="27">'4 ESG disclosures'!$A$1:$B$9</definedName>
    <definedName name="_xlnm.Print_Area" localSheetId="33">'5 Other disclosures'!$A$1:$B$18</definedName>
    <definedName name="_xlnm.Print_Area" localSheetId="2">'Table 1.1'!$A$1:$C$39</definedName>
    <definedName name="_xlnm.Print_Area" localSheetId="3">'Table 1.2'!$A$1:$E$53</definedName>
    <definedName name="_xlnm.Print_Area" localSheetId="4">'Table 1.3'!$A$1:$D$39</definedName>
    <definedName name="_xlnm.Print_Area" localSheetId="5">'Table 1.4'!$A$1:$G$55</definedName>
    <definedName name="_xlnm.Print_Area" localSheetId="6">'Table 1.5'!$A$1:$D$25</definedName>
    <definedName name="_xlnm.Print_Area" localSheetId="8">'Table 2.1'!$A$1:$G$9</definedName>
    <definedName name="_xlnm.Print_Area" localSheetId="17">'Table 2.10'!$A$1:$G$57</definedName>
    <definedName name="_xlnm.Print_Area" localSheetId="18">'Table 2.11'!$A$1:$E$30</definedName>
    <definedName name="_xlnm.Print_Area" localSheetId="9">'Table 2.2'!$A$1:$S$53</definedName>
    <definedName name="_xlnm.Print_Area" localSheetId="10">'Table 2.3'!$A$1:$H$50</definedName>
    <definedName name="_xlnm.Print_Area" localSheetId="11">'Table 2.4'!$A$1:$G$25</definedName>
    <definedName name="_xlnm.Print_Area" localSheetId="12">'Table 2.5'!$A$1:$H$19</definedName>
    <definedName name="_xlnm.Print_Area" localSheetId="13">'Table 2.6'!$A$1:$Q$61</definedName>
    <definedName name="_xlnm.Print_Area" localSheetId="14">'Table 2.7'!$A$1:$C$23</definedName>
    <definedName name="_xlnm.Print_Area" localSheetId="15">'Table 2.8'!$A$1:$J$37</definedName>
    <definedName name="_xlnm.Print_Area" localSheetId="16">'Table 2.9'!$A$1:$I$56</definedName>
    <definedName name="_xlnm.Print_Area" localSheetId="20">'Table 3.1'!$A$1:$J$46</definedName>
    <definedName name="_xlnm.Print_Area" localSheetId="21">'Table 3.2'!$A$1:$D$25</definedName>
    <definedName name="_xlnm.Print_Area" localSheetId="22">'Table 3.3'!$A$1:$N$37</definedName>
    <definedName name="_xlnm.Print_Area" localSheetId="23">'Table 3.4'!$A$1:$J$33</definedName>
    <definedName name="_xlnm.Print_Area" localSheetId="24">'Table 3.5'!$A$1:$F$16</definedName>
    <definedName name="_xlnm.Print_Area" localSheetId="25">'Table 3.6'!$A$1:$D$39</definedName>
    <definedName name="_xlnm.Print_Area" localSheetId="26">'Table 3.7'!$A$1:$D$20</definedName>
    <definedName name="_xlnm.Print_Area" localSheetId="28">'Table 4.1'!$A$1:$R$130</definedName>
    <definedName name="_xlnm.Print_Area" localSheetId="29">'Table 4.2'!$A$1:$R$33</definedName>
    <definedName name="_xlnm.Print_Area" localSheetId="30">'Table 4.3'!$A$1:$G$5</definedName>
    <definedName name="_xlnm.Print_Area" localSheetId="31">'Table 4.4'!$A$1:$P$46</definedName>
    <definedName name="_xlnm.Print_Area" localSheetId="32">'Table 4.5'!$A$1:$G$23</definedName>
    <definedName name="_xlnm.Print_Area" localSheetId="34">'Table 5.1 &amp; 5.2'!$A$1:$J$64</definedName>
    <definedName name="_xlnm.Print_Area" localSheetId="42">'Table 5.10'!$A$1:$D$78</definedName>
    <definedName name="_xlnm.Print_Area" localSheetId="43">'Table 5.11'!$A$1:$D$18</definedName>
    <definedName name="_xlnm.Print_Area" localSheetId="44">'Table 5.12 &amp; 5.13'!$A$1:$O$60</definedName>
    <definedName name="_xlnm.Print_Area" localSheetId="45">'Table 5.14'!$A$1:$G$23</definedName>
    <definedName name="_xlnm.Print_Area" localSheetId="35">'Table 5.3'!$A$1:$G$44</definedName>
    <definedName name="_xlnm.Print_Area" localSheetId="36">'Table 5.4'!$A$1:$Q$25</definedName>
    <definedName name="_xlnm.Print_Area" localSheetId="37">'Table 5.5'!$A$1:$S$20</definedName>
    <definedName name="_xlnm.Print_Area" localSheetId="38">'Table 5.6'!$A$1:$F$56</definedName>
    <definedName name="_xlnm.Print_Area" localSheetId="39">'Table 5.7'!$A$1:$E$108</definedName>
    <definedName name="_xlnm.Print_Area" localSheetId="40">'Table 5.8'!$A$1:$E$103</definedName>
    <definedName name="_xlnm.Print_Area" localSheetId="41">'Table 5.9'!$A$1:$D$21</definedName>
    <definedName name="_xlnm.Print_Area" localSheetId="0">'Table of contents'!$A$1:$C$61</definedName>
    <definedName name="_xlnm.Print_Titles" localSheetId="39">'Table 5.7'!$5:$5</definedName>
    <definedName name="Year" localSheetId="35">[1]Cover!$C$27</definedName>
    <definedName name="Year">[2]Cover!$C$27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76" l="1"/>
  <c r="R8" i="38"/>
  <c r="R24" i="38" s="1"/>
  <c r="R13" i="38"/>
  <c r="R14" i="38"/>
  <c r="R16" i="38"/>
  <c r="R17" i="38"/>
  <c r="E24" i="37"/>
  <c r="F24" i="37"/>
  <c r="Q10" i="97"/>
  <c r="Q11" i="97"/>
  <c r="Q12" i="97"/>
  <c r="Q13" i="97"/>
  <c r="Q14" i="97"/>
  <c r="Q15" i="97"/>
  <c r="Q16" i="97"/>
  <c r="Q17" i="97"/>
  <c r="Q18" i="97"/>
  <c r="Q19" i="97"/>
  <c r="Q20" i="97"/>
  <c r="Q21" i="97"/>
  <c r="Q9" i="97"/>
  <c r="D62" i="94"/>
  <c r="F62" i="94"/>
  <c r="G62" i="94"/>
  <c r="H62" i="94"/>
  <c r="I62" i="94"/>
  <c r="J62" i="94"/>
  <c r="N62" i="94"/>
  <c r="O62" i="94"/>
  <c r="P62" i="94"/>
  <c r="Q62" i="94"/>
  <c r="C62" i="94"/>
  <c r="G24" i="37"/>
  <c r="R18" i="38"/>
  <c r="R19" i="38"/>
  <c r="R20" i="38"/>
  <c r="R21" i="38"/>
  <c r="R22" i="38"/>
  <c r="R23" i="38"/>
  <c r="G24" i="38"/>
  <c r="D24" i="37"/>
  <c r="C24" i="37"/>
  <c r="N17" i="48"/>
  <c r="N8" i="48"/>
  <c r="D18" i="48"/>
  <c r="E18" i="48"/>
  <c r="F18" i="48"/>
  <c r="G18" i="48"/>
  <c r="H18" i="48"/>
  <c r="I18" i="48"/>
  <c r="K18" i="48"/>
  <c r="L18" i="48"/>
  <c r="C18" i="48"/>
  <c r="N9" i="48"/>
  <c r="N11" i="48"/>
  <c r="N13" i="48"/>
  <c r="N14" i="48"/>
  <c r="D38" i="16"/>
  <c r="D12" i="16"/>
  <c r="D24" i="16" s="1"/>
  <c r="C38" i="16"/>
  <c r="C12" i="16"/>
  <c r="C24" i="16"/>
  <c r="E53" i="17"/>
  <c r="E54" i="17" s="1"/>
  <c r="I8" i="54"/>
  <c r="I9" i="54"/>
  <c r="I10" i="54"/>
  <c r="I11" i="54"/>
  <c r="I12" i="54"/>
  <c r="I13" i="54"/>
  <c r="I7" i="54"/>
  <c r="C38" i="77"/>
  <c r="C33" i="77"/>
  <c r="C25" i="77"/>
  <c r="C13" i="77"/>
  <c r="D53" i="77"/>
  <c r="D16" i="50"/>
  <c r="E16" i="50"/>
  <c r="F16" i="50"/>
  <c r="J16" i="50"/>
  <c r="C16" i="50"/>
  <c r="N45" i="17"/>
  <c r="L33" i="17"/>
  <c r="M33" i="17" s="1"/>
  <c r="L34" i="17"/>
  <c r="L35" i="17"/>
  <c r="M35" i="17"/>
  <c r="L36" i="17"/>
  <c r="M36" i="17" s="1"/>
  <c r="L37" i="17"/>
  <c r="M37" i="17"/>
  <c r="L38" i="17"/>
  <c r="M38" i="17"/>
  <c r="L39" i="17"/>
  <c r="M39" i="17"/>
  <c r="L40" i="17"/>
  <c r="M40" i="17" s="1"/>
  <c r="L41" i="17"/>
  <c r="M41" i="17"/>
  <c r="L42" i="17"/>
  <c r="M42" i="17"/>
  <c r="L43" i="17"/>
  <c r="M43" i="17"/>
  <c r="L44" i="17"/>
  <c r="M44" i="17" s="1"/>
  <c r="K45" i="17"/>
  <c r="J45" i="17"/>
  <c r="I45" i="17"/>
  <c r="H33" i="17"/>
  <c r="H34" i="17"/>
  <c r="H35" i="17"/>
  <c r="H36" i="17"/>
  <c r="H45" i="17" s="1"/>
  <c r="H37" i="17"/>
  <c r="H38" i="17"/>
  <c r="H39" i="17"/>
  <c r="H40" i="17"/>
  <c r="H41" i="17"/>
  <c r="H42" i="17"/>
  <c r="H43" i="17"/>
  <c r="H44" i="17"/>
  <c r="G45" i="17"/>
  <c r="E45" i="17"/>
  <c r="D45" i="17"/>
  <c r="C45" i="17"/>
  <c r="D91" i="16"/>
  <c r="D102" i="16" s="1"/>
  <c r="C91" i="16"/>
  <c r="C102" i="16"/>
  <c r="D88" i="16"/>
  <c r="C88" i="16"/>
  <c r="D64" i="16"/>
  <c r="D75" i="16" s="1"/>
  <c r="C64" i="16"/>
  <c r="C75" i="16" s="1"/>
  <c r="C36" i="48"/>
  <c r="D36" i="48"/>
  <c r="E36" i="48"/>
  <c r="G36" i="48"/>
  <c r="H36" i="48"/>
  <c r="J36" i="48"/>
  <c r="K36" i="48"/>
  <c r="N33" i="48"/>
  <c r="N32" i="48"/>
  <c r="N31" i="48"/>
  <c r="N29" i="48"/>
  <c r="N28" i="48"/>
  <c r="N27" i="48"/>
  <c r="N26" i="48"/>
  <c r="D24" i="47"/>
  <c r="C24" i="47"/>
  <c r="S46" i="38"/>
  <c r="R30" i="38"/>
  <c r="R31" i="38"/>
  <c r="R46" i="38" s="1"/>
  <c r="R32" i="38"/>
  <c r="R33" i="38"/>
  <c r="R34" i="38"/>
  <c r="R35" i="38"/>
  <c r="R36" i="38"/>
  <c r="R37" i="38"/>
  <c r="R38" i="38"/>
  <c r="R39" i="38"/>
  <c r="R41" i="38"/>
  <c r="R42" i="38"/>
  <c r="R43" i="38"/>
  <c r="R44" i="38"/>
  <c r="R45" i="38"/>
  <c r="P46" i="38"/>
  <c r="N46" i="38"/>
  <c r="M46" i="38"/>
  <c r="L46" i="38"/>
  <c r="K46" i="38"/>
  <c r="I46" i="38"/>
  <c r="H46" i="38"/>
  <c r="G46" i="38"/>
  <c r="F46" i="38"/>
  <c r="D46" i="38"/>
  <c r="C46" i="38"/>
  <c r="C16" i="6"/>
  <c r="C13" i="6"/>
  <c r="C28" i="7"/>
  <c r="E6" i="45"/>
  <c r="D16" i="5"/>
  <c r="C16" i="5"/>
  <c r="F24" i="38"/>
  <c r="Q13" i="75"/>
  <c r="Q15" i="75"/>
  <c r="Q18" i="75"/>
  <c r="C11" i="26"/>
  <c r="S24" i="38"/>
  <c r="R9" i="38"/>
  <c r="R10" i="38"/>
  <c r="R11" i="38"/>
  <c r="R12" i="38"/>
  <c r="R15" i="38"/>
  <c r="D24" i="38"/>
  <c r="P24" i="38"/>
  <c r="C24" i="38"/>
  <c r="H29" i="46"/>
  <c r="I29" i="46"/>
  <c r="J29" i="46"/>
  <c r="G29" i="46"/>
  <c r="Q10" i="75"/>
  <c r="Q9" i="75"/>
  <c r="D41" i="16"/>
  <c r="D52" i="16"/>
  <c r="L24" i="38"/>
  <c r="C41" i="16"/>
  <c r="C52" i="16" s="1"/>
  <c r="H24" i="38"/>
  <c r="I24" i="38"/>
  <c r="K24" i="38"/>
  <c r="M24" i="38"/>
  <c r="N24" i="38"/>
  <c r="D12" i="47"/>
  <c r="C12" i="47"/>
  <c r="C17" i="59"/>
  <c r="M34" i="17"/>
  <c r="M45" i="17" l="1"/>
  <c r="L45" i="17"/>
  <c r="C53" i="77"/>
  <c r="N36" i="48"/>
  <c r="N18" i="48"/>
  <c r="C68" i="77"/>
  <c r="C69" i="77"/>
</calcChain>
</file>

<file path=xl/sharedStrings.xml><?xml version="1.0" encoding="utf-8"?>
<sst xmlns="http://schemas.openxmlformats.org/spreadsheetml/2006/main" count="2767" uniqueCount="1273">
  <si>
    <t>Table of Contents</t>
  </si>
  <si>
    <t>OP Amalgamation’s own funds and capital adequacy</t>
  </si>
  <si>
    <t>Table 1.1</t>
  </si>
  <si>
    <t>Own funds</t>
  </si>
  <si>
    <t>Table 1.2</t>
  </si>
  <si>
    <t>Overview of total risk exposure amounts (EU OV1)</t>
  </si>
  <si>
    <t>Table 1.3</t>
  </si>
  <si>
    <t>Capital Ratios</t>
  </si>
  <si>
    <t>Table 1.4</t>
  </si>
  <si>
    <t>Key Metrics template (EU KM1)</t>
  </si>
  <si>
    <t>Table 1.5</t>
  </si>
  <si>
    <t>Financial conglomerates information on own funds and capital adequacy ratio (EU INS2)</t>
  </si>
  <si>
    <t>Credit risk</t>
  </si>
  <si>
    <t>Table 2.1</t>
  </si>
  <si>
    <t>Table 2.2</t>
  </si>
  <si>
    <t>Table 2.3</t>
  </si>
  <si>
    <t>Table 2.4</t>
  </si>
  <si>
    <t>Table 2.5</t>
  </si>
  <si>
    <t>Insurance participations (EU INS1)</t>
  </si>
  <si>
    <t>Table 2.6</t>
  </si>
  <si>
    <t>Standardised approach (EU CR5)</t>
  </si>
  <si>
    <t>Table 2.7</t>
  </si>
  <si>
    <t>Standardised approach – Credit risk exposure and CRM effects (EU CR4)</t>
  </si>
  <si>
    <t>Table 2.8</t>
  </si>
  <si>
    <t>Table 2.9</t>
  </si>
  <si>
    <t>CRM techniques overview:  Disclosure of the use of credit risk mitigation techniques (EU CR3)</t>
  </si>
  <si>
    <t>Table 2.10</t>
  </si>
  <si>
    <t>Maturity of exposures (EU CR1-A)</t>
  </si>
  <si>
    <t>Table 2.11</t>
  </si>
  <si>
    <t>Performing and non-performing exposures and related provisions (EU CR1)</t>
  </si>
  <si>
    <t>Changes in the stock of non-performing loans and advances (EU CR2)</t>
  </si>
  <si>
    <t>Credit quality of forborne exposures (EU CQ1)</t>
  </si>
  <si>
    <t>Quality of non-performing exposures by geography (EU CQ4)</t>
  </si>
  <si>
    <t>Credit quality of loans and advances to non-financial corporations by industry (EU CQ5)</t>
  </si>
  <si>
    <t>Collateral obtained by taking possession and execution processes (EU CQ7)</t>
  </si>
  <si>
    <t>CCR and Market risk</t>
  </si>
  <si>
    <t>Table 3.1</t>
  </si>
  <si>
    <t>Analysis of CCR exposure by approach (EU CCR1)</t>
  </si>
  <si>
    <t>Table 3.2</t>
  </si>
  <si>
    <t>Transactions subject to own funds requirements for CVA risk (EU CCR2)</t>
  </si>
  <si>
    <t>Table 3.3</t>
  </si>
  <si>
    <t>Standardised approach – CCR exposures by regulatory exposure class and risk weights (EU CCR3)</t>
  </si>
  <si>
    <t>Table 3.4</t>
  </si>
  <si>
    <t>Table 3.5</t>
  </si>
  <si>
    <t>Composition of collateral for CCR exposures (EU CRR5)</t>
  </si>
  <si>
    <t>Table 3.6</t>
  </si>
  <si>
    <t>Credit derivatives exposures (EU CCR6)</t>
  </si>
  <si>
    <t>Table 3.7</t>
  </si>
  <si>
    <t>Exposures to CCPs (EU CCR8)</t>
  </si>
  <si>
    <t>Market risk under the standardised approach (EU MR1)</t>
  </si>
  <si>
    <t>ESG disclosures</t>
  </si>
  <si>
    <t>Table 4.1</t>
  </si>
  <si>
    <t>Banking book- Climate Change transition risk: Credit quality of exposures by sector, emissions and residual maturity (Template 1)</t>
  </si>
  <si>
    <t>Table 4.2</t>
  </si>
  <si>
    <t>Banking book - Climate change transition risk: Loans collateralised by immovable property - Energy efficiency of the collateral (Template 2)</t>
  </si>
  <si>
    <t>Table 4.3</t>
  </si>
  <si>
    <t>Banking book - Climate change transition risk: Exposures to top 20 carbon-intensive firms (Template 4)</t>
  </si>
  <si>
    <t>Table 4.4</t>
  </si>
  <si>
    <t>Banking book - Climate change physical risk: Exposures subject to physical risk (Template 5)</t>
  </si>
  <si>
    <t>Table 4.5</t>
  </si>
  <si>
    <t>Other climate change mitigating actions that are not covered in the EU Taxonomy (Template 10)</t>
  </si>
  <si>
    <t>Other disclosures</t>
  </si>
  <si>
    <t>Table 5.1</t>
  </si>
  <si>
    <t>Quantitative information of LCR (EU LIQ1)</t>
  </si>
  <si>
    <t>Table 5.2</t>
  </si>
  <si>
    <t>Qualitative information on LCR (EU LIQB)</t>
  </si>
  <si>
    <t>Table 5.3</t>
  </si>
  <si>
    <t>Net Stable Funding Ratio (EU LIQ2)</t>
  </si>
  <si>
    <t>Table 5.4</t>
  </si>
  <si>
    <t>Securitisation exposures in the non-trading book (EU SEC1)</t>
  </si>
  <si>
    <t>Table 5.5</t>
  </si>
  <si>
    <t>Securitisation exposures in the non-trading book and associated regulatory capital requirements - institution acting as investor (EU SEC4)</t>
  </si>
  <si>
    <t>Table 5.6</t>
  </si>
  <si>
    <t>Interest rate risks of non-trading book activities (EU IRRBB1)</t>
  </si>
  <si>
    <t>Table 5.7</t>
  </si>
  <si>
    <t>Composition of regulatory own funds (EU CC1)</t>
  </si>
  <si>
    <t>Table 5.8</t>
  </si>
  <si>
    <t>Reconciliation of regulatory own funds to balance sheet in the audited financial statements (EU CC2)</t>
  </si>
  <si>
    <t>Table 5.9</t>
  </si>
  <si>
    <t>LRSum: Summary reconciliation of accounting assets and leverage ratio exposures (EU LR1)</t>
  </si>
  <si>
    <t>Table 5.10</t>
  </si>
  <si>
    <t>LRCom: Leverage ratio common disclosure (EU LR2)</t>
  </si>
  <si>
    <t>Table 5.11</t>
  </si>
  <si>
    <t>LRSpl: Split-up of on balance sheet exposures (excluding derivatives, SFTs and exempted exposures) (EU LR3)</t>
  </si>
  <si>
    <t>Table 5.12</t>
  </si>
  <si>
    <t>Geographical distribution of credit exposures relevant for the calculation of the countercyclical buffer (EU CCyB1)</t>
  </si>
  <si>
    <t>Table 5.13</t>
  </si>
  <si>
    <t>Amount of institution-specific countercyclical capital buffer ( EU CCyB2)</t>
  </si>
  <si>
    <t>Table 5.14</t>
  </si>
  <si>
    <t>Operational risk own funds requirements and risk-weighted exposure amounts (EU OR1)</t>
  </si>
  <si>
    <t>1 OP amalgamation’s own funds and capital adequacy</t>
  </si>
  <si>
    <t>This report discloses a summary of information on the capital adequacy of the consolidated group of the amalgamation of member cooperative banks, as specified in Part 8 of the Capital Requirements Regulation of the European Parliament and of the Council No. 575/2013 as amended (CRR) (Pillar III disclosures) in compliance with the delegated acts and guidelines issued by the European Banking Authority. Given that this information is based on the consolidated capital adequacy on the amalgamation of member cooperative banks, it is not directly comparable with other information disclosed on OP Financial Group. The Report is unaudited.</t>
  </si>
  <si>
    <t>OP Financial Group’s risk management practices and goals can be found in OP Financial Group’s Capital Adequacy and Risk Management Report 2022. OP Financial Group’s Corporate Governance and steering systems are available on websites covering respective issues (op.fi &gt; OP Financial Group &gt; About us &gt; Corporate Governance) and in OP Financial Group’s Corporate Governance Statement.</t>
  </si>
  <si>
    <t>A description of the remuneration schemes and practices can be found in Note 10 in the financial statement 2022, OP Financial Group’s website dealing with remuneration (op.fi &gt; OP Financial Group &gt; About us &gt; Corporate governance &gt; Remuneration) as well as in OP Financial Group’s Remuneration Policy for Governing Bodies, Remuneration Report for Governing Bodies 2022 and Corporate Governance Statement.</t>
  </si>
  <si>
    <t>1.1 Own Funds</t>
  </si>
  <si>
    <t>EUR million</t>
  </si>
  <si>
    <t>31 Dec 2022</t>
  </si>
  <si>
    <t>OP Financial Group's equity capital</t>
  </si>
  <si>
    <t>The effect of insurance companies on the Group’s shareholders’ equity is excluded</t>
  </si>
  <si>
    <t>Fair value reserve, cash flow hedge</t>
  </si>
  <si>
    <t>Common Equity Tier 1 (CET1) before deductions</t>
  </si>
  <si>
    <t>Intangible assets</t>
  </si>
  <si>
    <t>Excess funding of pension liability and valuation adjustments</t>
  </si>
  <si>
    <t>Items deducted from cooperative capital</t>
  </si>
  <si>
    <t>Shortfall of ECL minus expected losses</t>
  </si>
  <si>
    <t>Insufficient coverage for non-performing exposures</t>
  </si>
  <si>
    <t>Common Equity Tier 1 capital (CET1)</t>
  </si>
  <si>
    <t/>
  </si>
  <si>
    <t>Hybrid capital to which transitional provision is applied</t>
  </si>
  <si>
    <t>Additional Tier 1 capital (AT1)</t>
  </si>
  <si>
    <t>Tier 1 capital  (T1)</t>
  </si>
  <si>
    <t>Debenture loans</t>
  </si>
  <si>
    <t>Debenture loans to which transitional provision is applied</t>
  </si>
  <si>
    <t>Tier 2 capital (T2)</t>
  </si>
  <si>
    <t>Own Funds</t>
  </si>
  <si>
    <t>OP Financial Group has applied transitional provisions regarding old debenture loans. IFRS 9 transitional provision has not been applied.</t>
  </si>
  <si>
    <t>1.2 Overview of total risk exposure amounts (EU OV1)</t>
  </si>
  <si>
    <t>Total risk exposure amounts (TREA)</t>
  </si>
  <si>
    <t>Total own funds requirements</t>
  </si>
  <si>
    <t>a</t>
  </si>
  <si>
    <t>b</t>
  </si>
  <si>
    <t>c</t>
  </si>
  <si>
    <t>30 Sep 2022</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</si>
  <si>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</si>
  <si>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</si>
  <si>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</si>
  <si>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</si>
  <si>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</si>
  <si>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</si>
  <si>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</si>
  <si>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</si>
  <si>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</si>
  <si>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</si>
  <si>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</si>
  <si>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</si>
  <si>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</si>
  <si>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</si>
  <si>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</si>
  <si>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</si>
  <si>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</si>
  <si>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</si>
  <si>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</si>
  <si>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</si>
  <si>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</si>
  <si>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</si>
  <si>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</si>
  <si>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</si>
  <si>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</si>
  <si>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</si>
  <si>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</si>
  <si>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</si>
  <si>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</si>
  <si>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</si>
  <si>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</si>
  <si>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</si>
  <si>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</si>
  <si>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24b</t>
  </si>
  <si>
    <t>Other risks</t>
  </si>
  <si>
    <t>Total</t>
  </si>
  <si>
    <t xml:space="preserve">The future changes in the EU Capital Requirements Regulation (CRR3), which will implement the final elements of Basel III, are assessed to not have a substantial effect on the capital adequacy of OP Financial Group. The changes should take effect in 2025. </t>
  </si>
  <si>
    <t>1.3 Capital Ratios</t>
  </si>
  <si>
    <t>Ratios, %</t>
  </si>
  <si>
    <t>CET1 capital ratio</t>
  </si>
  <si>
    <t>Tier 1 ratio</t>
  </si>
  <si>
    <t>Capital adequacy ratio</t>
  </si>
  <si>
    <t>Ratios, fully loaded, %</t>
  </si>
  <si>
    <t>Capital requirement, EUR million</t>
  </si>
  <si>
    <t>Capital base</t>
  </si>
  <si>
    <t>Capital requirement</t>
  </si>
  <si>
    <t>Buffer for capital requirements</t>
  </si>
  <si>
    <t>1.4 Key metrics template (EU KM1)</t>
  </si>
  <si>
    <t>d</t>
  </si>
  <si>
    <t>e</t>
  </si>
  <si>
    <t>30 June 2022</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</si>
  <si>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</si>
  <si>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</si>
  <si>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</si>
  <si>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</si>
  <si>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</si>
  <si>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</si>
  <si>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</si>
  <si>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</si>
  <si>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</si>
  <si>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</si>
  <si>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</si>
  <si>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</si>
  <si>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</si>
  <si>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</si>
  <si>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 *</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</si>
  <si>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</si>
  <si>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</si>
  <si>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</si>
  <si>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</si>
  <si>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</si>
  <si>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</si>
  <si>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</si>
  <si>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</si>
  <si>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</si>
  <si>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</si>
  <si>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</si>
  <si>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</si>
  <si>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</si>
  <si>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</si>
  <si>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</si>
  <si>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</si>
  <si>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 xml:space="preserve">CET1 available after meeting the total SREP own funds requirements (%) </t>
  </si>
  <si>
    <t>Leverage ratio</t>
  </si>
  <si>
    <t>Total exposure measure</t>
  </si>
  <si>
    <t>Leverage ratio (%)</t>
  </si>
  <si>
    <r>
      <t>Additional own funds requirements to address the risk of excessive leverage (as a percentage of total exposure measure)</t>
    </r>
    <r>
      <rPr>
        <b/>
        <sz val="11"/>
        <color theme="9"/>
        <rFont val="OP Chevin Pro Light"/>
        <family val="2"/>
        <scheme val="minor"/>
      </rPr>
      <t/>
    </r>
  </si>
  <si>
    <t>EU 14a</t>
  </si>
  <si>
    <t xml:space="preserve">Additional own funds requirements to address the risk of excessive leverage (%) </t>
  </si>
  <si>
    <t>EU 14b</t>
  </si>
  <si>
    <t xml:space="preserve">     of which: to be made up of CET1 capital (percentage points)</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</si>
  <si>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</si>
  <si>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</si>
  <si>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</si>
  <si>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</si>
  <si>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</si>
  <si>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</si>
  <si>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</si>
  <si>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</si>
  <si>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</si>
  <si>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</si>
  <si>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</si>
  <si>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</si>
  <si>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</si>
  <si>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</si>
  <si>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</si>
  <si>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</si>
  <si>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</si>
  <si>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</si>
  <si>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</si>
  <si>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P2R may be covered with different capital buckets (CET1, AT1 and T2). Since OP Financial Group has not issued AT1 instruments, also AT1 bucket of P2R has been covered with CET1. In case AT1 and T2 buckets were full, the P2R covered by CET1 would be 1.27%.</t>
  </si>
  <si>
    <t>1.5 Capital base of the financial conglomerate (EU INS2)</t>
  </si>
  <si>
    <t>Other sector-specific items excluded from capital base</t>
  </si>
  <si>
    <t>Goodwill and intangible assets</t>
  </si>
  <si>
    <t>Insurance business valuation differences</t>
  </si>
  <si>
    <t>Proposed profit distribution</t>
  </si>
  <si>
    <t>Items under IFRS deducted from capital base*</t>
  </si>
  <si>
    <t>Conglomerate's capital base, total</t>
  </si>
  <si>
    <t>Regulatory capital requirement for credit institutions**</t>
  </si>
  <si>
    <t>Regulatory capital requirement for insurance operations***</t>
  </si>
  <si>
    <t>INS2-1</t>
  </si>
  <si>
    <t>Conglomerate’s total minimum capital requirement</t>
  </si>
  <si>
    <t>Conglomerate’s capital adequacy</t>
  </si>
  <si>
    <t>INS2-2</t>
  </si>
  <si>
    <t>Conglomerate’s capital adequacy ratio (capital base/minimum of capital base) (%)</t>
  </si>
  <si>
    <t>*Excess funding of pension liability, portion of cash flow hedge of fair value reserve</t>
  </si>
  <si>
    <t>*** Estimate of aggregate SCR under Solvency II</t>
  </si>
  <si>
    <t>f</t>
  </si>
  <si>
    <t>g</t>
  </si>
  <si>
    <t>h</t>
  </si>
  <si>
    <t>i</t>
  </si>
  <si>
    <t>j</t>
  </si>
  <si>
    <t>k</t>
  </si>
  <si>
    <t>l</t>
  </si>
  <si>
    <t>m</t>
  </si>
  <si>
    <t>Risk weight</t>
  </si>
  <si>
    <t>Exposure value</t>
  </si>
  <si>
    <t>Risk exposure amount</t>
  </si>
  <si>
    <t>1 Own fund instruments held in insurance or re-insurance undertakings  or insurance holding company not deducted from own funds</t>
  </si>
  <si>
    <t>31 Dec 2022, EUR million</t>
  </si>
  <si>
    <t xml:space="preserve"> Exposure classes</t>
  </si>
  <si>
    <t>Of which unrated</t>
  </si>
  <si>
    <t>Others</t>
  </si>
  <si>
    <t>n</t>
  </si>
  <si>
    <t>o</t>
  </si>
  <si>
    <t>p</t>
  </si>
  <si>
    <t>q</t>
  </si>
  <si>
    <t>Central governments or central banks</t>
  </si>
  <si>
    <t>Regional government or local authorities</t>
  </si>
  <si>
    <t>Public sector entities</t>
  </si>
  <si>
    <t>Multilateral development banks</t>
  </si>
  <si>
    <t>International organisations</t>
  </si>
  <si>
    <t>Institutions</t>
  </si>
  <si>
    <t>Corporates</t>
  </si>
  <si>
    <t>Retail exposures</t>
  </si>
  <si>
    <t>Exposures secured by mortgages on immovable property</t>
  </si>
  <si>
    <t>Exposures in default</t>
  </si>
  <si>
    <t>Exposures associated with particularly high risk</t>
  </si>
  <si>
    <t>Covered bonds</t>
  </si>
  <si>
    <t>Exposures to institutions and corporates with a short-term credit assessment</t>
  </si>
  <si>
    <t>Units or shares in collective investment undertakings</t>
  </si>
  <si>
    <t>Equity exposures</t>
  </si>
  <si>
    <t>Other items</t>
  </si>
  <si>
    <t>TOTAL</t>
  </si>
  <si>
    <t>In its capital adequacy measurement for credit risk under the Standardised Approach to determine the exposure’s risk weight, OP Financial Group applies credit ratings by Moody’s Investors Service, Fitch Ratings or Standard &amp; Poor’s Financial Services. External credit rating determines the receivable’s credit rating category, which in turn determines the applicable risk weight. In case counterparty or exposure has two external credit ratings, the lower of the two is used. In case counterparty or exposure has three external credit ratings, the middle one is used.</t>
  </si>
  <si>
    <t>The security-specific credit rating of the issue programme or arrangement to which the receivable belongs is used, if available. If such a rating is not available, the issuer’s general credit rating will be used, provided that it is available.</t>
  </si>
  <si>
    <t>Exposures before CCF and before CRM</t>
  </si>
  <si>
    <t>Exposures post CCF and post CRM</t>
  </si>
  <si>
    <t>RWAs and RWAs density</t>
  </si>
  <si>
    <t>On-balance-sheet exposures</t>
  </si>
  <si>
    <t>Off-balance-sheet exposures</t>
  </si>
  <si>
    <t>RWAs</t>
  </si>
  <si>
    <t xml:space="preserve">RWAs density (%) </t>
  </si>
  <si>
    <t>Retail</t>
  </si>
  <si>
    <t>Secured by mortgages on immovable property</t>
  </si>
  <si>
    <t>Institutions and corporates with a short-term credit assessment</t>
  </si>
  <si>
    <t>Collective investment undertakings</t>
  </si>
  <si>
    <t>Equity</t>
  </si>
  <si>
    <t>Central government exposures include deferred tax assets which have not been deducted from the Group's own funds; these are treated with a risk weight of 250%.</t>
  </si>
  <si>
    <t xml:space="preserve">Unsecured carrying amount </t>
  </si>
  <si>
    <t>Secured carrying amount</t>
  </si>
  <si>
    <r>
      <rPr>
        <sz val="9"/>
        <rFont val="Calibri"/>
        <family val="2"/>
      </rPr>
      <t>Of which</t>
    </r>
    <r>
      <rPr>
        <b/>
        <sz val="9"/>
        <rFont val="Calibri"/>
        <family val="2"/>
      </rPr>
      <t xml:space="preserve"> secured by collateral </t>
    </r>
  </si>
  <si>
    <r>
      <rPr>
        <sz val="9"/>
        <rFont val="Calibri"/>
        <family val="2"/>
      </rPr>
      <t xml:space="preserve">Of which </t>
    </r>
    <r>
      <rPr>
        <b/>
        <sz val="9"/>
        <rFont val="Calibri"/>
        <family val="2"/>
      </rPr>
      <t>secured by financial guarantees</t>
    </r>
  </si>
  <si>
    <r>
      <rPr>
        <sz val="9"/>
        <rFont val="Calibri"/>
        <family val="2"/>
      </rPr>
      <t xml:space="preserve">Of which </t>
    </r>
    <r>
      <rPr>
        <b/>
        <sz val="9"/>
        <rFont val="Calibri"/>
        <family val="2"/>
      </rPr>
      <t>secured by credit derivatives</t>
    </r>
  </si>
  <si>
    <t>Loans and advances</t>
  </si>
  <si>
    <t xml:space="preserve">Debt securities </t>
  </si>
  <si>
    <t>  </t>
  </si>
  <si>
    <t xml:space="preserve">     Of which non-performing exposures</t>
  </si>
  <si>
    <t>EU-5</t>
  </si>
  <si>
    <t xml:space="preserve">            Of which defaulted </t>
  </si>
  <si>
    <t>Luoton vakuudet</t>
  </si>
  <si>
    <t>ei sovellettu CRR</t>
  </si>
  <si>
    <t>Net exposure value</t>
  </si>
  <si>
    <t>On demand</t>
  </si>
  <si>
    <t>&lt;= 1 year</t>
  </si>
  <si>
    <t>&gt; 1 year &lt;= 5 years</t>
  </si>
  <si>
    <t>&gt; 5 years</t>
  </si>
  <si>
    <t>No stated maturity</t>
  </si>
  <si>
    <t>Debt securities</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</si>
  <si>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</si>
  <si>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</si>
  <si>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</si>
  <si>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</si>
  <si>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</si>
  <si>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</si>
  <si>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</si>
  <si>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</si>
  <si>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</si>
  <si>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</si>
  <si>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</si>
  <si>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</si>
  <si>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</si>
  <si>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</si>
  <si>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</si>
  <si>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</si>
  <si>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020</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</si>
  <si>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</si>
  <si>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</si>
  <si>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</si>
  <si>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</si>
  <si>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</si>
  <si>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</si>
  <si>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</si>
  <si>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</si>
  <si>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</si>
  <si>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</si>
  <si>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</si>
  <si>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</si>
  <si>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</si>
  <si>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</si>
  <si>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100</t>
  </si>
  <si>
    <t>110</t>
  </si>
  <si>
    <t>120</t>
  </si>
  <si>
    <t>130</t>
  </si>
  <si>
    <t>140</t>
  </si>
  <si>
    <t>150</t>
  </si>
  <si>
    <t>160</t>
  </si>
  <si>
    <t>170</t>
  </si>
  <si>
    <t>180</t>
  </si>
  <si>
    <t>190</t>
  </si>
  <si>
    <t>200</t>
  </si>
  <si>
    <t>210</t>
  </si>
  <si>
    <t>220</t>
  </si>
  <si>
    <t xml:space="preserve">Gross carrying amount               </t>
  </si>
  <si>
    <t>Initial stock of non-performing loans and advances 31 Dec 2021</t>
  </si>
  <si>
    <t>Inflows to non-performing portfolios</t>
  </si>
  <si>
    <t>Outflows from non-performing portfolios</t>
  </si>
  <si>
    <t>Outflows due to write-offs</t>
  </si>
  <si>
    <t>Outflow due to other situations</t>
  </si>
  <si>
    <t>Final stock of non-performing loans and advances 31 Dec 2022</t>
  </si>
  <si>
    <t>Outflows due to other situations are non-performing loans and advances that are repaid or cured and reclassified as performing.</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</si>
  <si>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</si>
  <si>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</si>
  <si>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</si>
  <si>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</si>
  <si>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</si>
  <si>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</si>
  <si>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</si>
  <si>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</si>
  <si>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</si>
  <si>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</si>
  <si>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</si>
  <si>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</si>
  <si>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</si>
  <si>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</si>
  <si>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</si>
  <si>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</si>
  <si>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</si>
  <si>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</si>
  <si>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Finland</t>
  </si>
  <si>
    <t>Rest of EU</t>
  </si>
  <si>
    <t>Other Nordic countries</t>
  </si>
  <si>
    <t>Baltic States</t>
  </si>
  <si>
    <t>Other</t>
  </si>
  <si>
    <t>Rest of Europe</t>
  </si>
  <si>
    <t>Asia</t>
  </si>
  <si>
    <t>USA</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</si>
  <si>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</si>
  <si>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</si>
  <si>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</si>
  <si>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</si>
  <si>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</si>
  <si>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</si>
  <si>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</si>
  <si>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</si>
  <si>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</si>
  <si>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</si>
  <si>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</si>
  <si>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</si>
  <si>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</si>
  <si>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</si>
  <si>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</si>
  <si>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</si>
  <si>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</si>
  <si>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</si>
  <si>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</si>
  <si>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</si>
  <si>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</si>
  <si>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Loans and advances subject to impairment include financial assets at amortised cost and financial assets at fair value through other comprehensive income.</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</si>
  <si>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</si>
  <si>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</si>
  <si>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</si>
  <si>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</si>
  <si>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</si>
  <si>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</si>
  <si>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</si>
  <si>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</si>
  <si>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</si>
  <si>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</si>
  <si>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 xml:space="preserve">Central governments or central banks </t>
  </si>
  <si>
    <t>3.1 Analysis of CCR exposure by approach (EU CCR1)</t>
  </si>
  <si>
    <t>Counterparty credit risk arising from derivative contracts is based on the daily market valuation of derivative contracts.</t>
  </si>
  <si>
    <t>The size of customer limits is defined on the basis of assets included in derivative contracts and the estimated validity of the contracts.</t>
  </si>
  <si>
    <t>Counterparty credit risk associated with derivative contracts arises from receivables which OP Financial Group may have from its counterparties in case they default. OP Financial Group measures counterparty risk by Standardised Approach to Counterparty Credit Risk (SA-CCR). The exposure amount based on the SA-CCR is used in the calculation of regulatory capital requirement and of economic capital.</t>
  </si>
  <si>
    <t xml:space="preserve">The Group confirms corporate counterparty exposure limits once a year and in this connection also checks the status of collateral applying to the limits for derivative transactions. </t>
  </si>
  <si>
    <t>Credit risk arising from bank counterparties is reduced through collateral, which means the use of ISDA Credit Support Annex (CSA) contract associated with the ISDA general agreement. In the collateral system, the counterparty provides cash or securities in security for the receivable. Collateral matching between counterparties is performed on a daily basis. In respect of guarantees and collateral securities, the Group applies the same practices as in credit risk. The Group ensures a sufficient level of collateralisation as part of its daily liquidity management through stress testing.</t>
  </si>
  <si>
    <t>Capital adequacy requirement due to counterparty credit risk may arise from items related to banking book and the trading book. Capital adequacy requirement due to counterparty credit risk is calculated, for example, on OTC derivatives.</t>
  </si>
  <si>
    <t>OP Financial Group’s portfolio of derivatives consists mainly of interest rate derivatives in which no parallel correlation exist between the creditworthiness of the counterparty to the derivative contract and interest rates (so-called wrong-way risk).</t>
  </si>
  <si>
    <t>Replacement cost (RC)</t>
  </si>
  <si>
    <t>Potential future exposure  (PFE)</t>
  </si>
  <si>
    <t>EEPE</t>
  </si>
  <si>
    <t>Alpha used for computing regulatory exposure value</t>
  </si>
  <si>
    <t>Exposure value pre-CRM</t>
  </si>
  <si>
    <t>Exposure value post-CRM</t>
  </si>
  <si>
    <t>RWEA</t>
  </si>
  <si>
    <t>EU-1</t>
  </si>
  <si>
    <t>EU - Original Exposure Method (for derivatives)</t>
  </si>
  <si>
    <t>1.4</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</si>
  <si>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</si>
  <si>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</si>
  <si>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</si>
  <si>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</si>
  <si>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</si>
  <si>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</si>
  <si>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</si>
  <si>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</si>
  <si>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</si>
  <si>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</si>
  <si>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</si>
  <si>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</si>
  <si>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</si>
  <si>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This template excludes own funds requirements for CVA risk and exposures to a central counterparty. Exposure values and RWAs for derivatives decreased as a result of higher interest rates.</t>
  </si>
  <si>
    <t>3.2 Transactions subject to own funds requirements for CVA risk (EU CCR2)</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</si>
  <si>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</si>
  <si>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</si>
  <si>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</si>
  <si>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</si>
  <si>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</si>
  <si>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r>
      <rPr>
        <sz val="9"/>
        <rFont val="Calibri"/>
        <family val="2"/>
      </rPr>
      <t>Transactions subject to the Alternative approach (Based on the Original Exposure Method</t>
    </r>
    <r>
      <rPr>
        <u/>
        <sz val="9"/>
        <rFont val="Calibri"/>
        <family val="2"/>
      </rPr>
      <t>)</t>
    </r>
  </si>
  <si>
    <t xml:space="preserve">Total transactions subject to own funds requirements for CVA risk </t>
  </si>
  <si>
    <t>Credit valuation adjustment risk is calculated according to the standardised approach.</t>
  </si>
  <si>
    <t>3.3 Standardised approach – CCR exposures by regulatory exposure class and risk weights (EU CCR3)</t>
  </si>
  <si>
    <t>Exposure classes</t>
  </si>
  <si>
    <t xml:space="preserve">Total exposure value </t>
  </si>
  <si>
    <t xml:space="preserve">Regional government or local authorities </t>
  </si>
  <si>
    <t>Total exposure value</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</si>
  <si>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</si>
  <si>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</si>
  <si>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</si>
  <si>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</si>
  <si>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</si>
  <si>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</si>
  <si>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</si>
  <si>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</si>
  <si>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</si>
  <si>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</si>
  <si>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</si>
  <si>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</si>
  <si>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</si>
  <si>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</si>
  <si>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Collateral given to the central counterparty is segregated. Collateral with other counterparties is unsegregated.</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</si>
  <si>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</si>
  <si>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</si>
  <si>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</si>
  <si>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</si>
  <si>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</si>
  <si>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</si>
  <si>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</si>
  <si>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</si>
  <si>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</si>
  <si>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</si>
  <si>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</si>
  <si>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</si>
  <si>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</si>
  <si>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</si>
  <si>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</si>
  <si>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</si>
  <si>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</si>
  <si>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</si>
  <si>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</si>
  <si>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</si>
  <si>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</si>
  <si>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</si>
  <si>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</si>
  <si>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</si>
  <si>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</si>
  <si>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</si>
  <si>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</si>
  <si>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</si>
  <si>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</si>
  <si>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</si>
  <si>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</si>
  <si>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</si>
  <si>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</si>
  <si>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</si>
  <si>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</si>
  <si>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</si>
  <si>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t>Market risk RWAs decreased due to lower risk positions.</t>
  </si>
  <si>
    <t>4.1 Banking book - Climate Change transition risk: Credit quality of exposures by sector, emissions and residual maturity (Template 1)</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</si>
  <si>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</si>
  <si>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</si>
  <si>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</si>
  <si>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</si>
  <si>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</si>
  <si>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</si>
  <si>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</si>
  <si>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</si>
  <si>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</si>
  <si>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</si>
  <si>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</si>
  <si>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</si>
  <si>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</si>
  <si>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</si>
  <si>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</si>
  <si>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</si>
  <si>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</si>
  <si>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</si>
  <si>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</si>
  <si>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</si>
  <si>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</si>
  <si>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</si>
  <si>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</si>
  <si>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</si>
  <si>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</si>
  <si>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</si>
  <si>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</si>
  <si>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</si>
  <si>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</si>
  <si>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</si>
  <si>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</si>
  <si>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</si>
  <si>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</si>
  <si>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</si>
  <si>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</si>
  <si>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</si>
  <si>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</si>
  <si>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</si>
  <si>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</si>
  <si>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</si>
  <si>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</si>
  <si>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</si>
  <si>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</si>
  <si>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</si>
  <si>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</si>
  <si>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</si>
  <si>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</si>
  <si>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</si>
  <si>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</si>
  <si>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</si>
  <si>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</si>
  <si>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</si>
  <si>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</si>
  <si>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</si>
  <si>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</si>
  <si>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</si>
  <si>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</si>
  <si>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</si>
  <si>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</si>
  <si>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</si>
  <si>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</si>
  <si>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</si>
  <si>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</si>
  <si>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</si>
  <si>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</si>
  <si>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</si>
  <si>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</si>
  <si>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</si>
  <si>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</si>
  <si>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</si>
  <si>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</si>
  <si>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Template discloses information on exposures towards non-financial sectors, which are more prone to transition risk.​</t>
  </si>
  <si>
    <t>Column B includes exposures towards companies that would be excluded from Paris Aligned Benchmarks, according to Regulation 2020/1818 Article 12. Exclusion criteria is based on analysis conducted for the population covering 95% of the total population within the most relevant sectors for this regulation. Publicly available data sources from companies was used in the analysis.​</t>
  </si>
  <si>
    <t>GHG emissions are not yet reported in this template as the estimation is not yet ready for the whole portfolio. Already estimated GHG emissions are reported in the OP Financial Group Annual Review and calculations follow the Partnership for Carbon Accounting Financials (PCAF) that is an interpretation of the GHG Protocol for the financial sector. These figures will be integrated in the Pillar III reporting in the future.</t>
  </si>
  <si>
    <t xml:space="preserve">Information about OP Financial Group's operational, reputational and liquidity risks can be found in OP Financial Group’s Capital Adequacy and Risk Management Report 2022 and in OP Financial Group Annual Review. </t>
  </si>
  <si>
    <t>Table 4.2 Banking book - Climate change transition risk: Loans collateralised by immovable property - Energy efficiency of the collateral (Template 2)</t>
  </si>
  <si>
    <t>Total gross carrying amount amount (in MEUR)</t>
  </si>
  <si>
    <t>Level of energy efficiency (EP score in kWh/m² of collateral)</t>
  </si>
  <si>
    <t>Level of energy efficiency (EPC label of collateral)</t>
  </si>
  <si>
    <t>Without EPC label of collateral</t>
  </si>
  <si>
    <t>Counterparty sector</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</si>
  <si>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</si>
  <si>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</si>
  <si>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</si>
  <si>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</si>
  <si>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</si>
  <si>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</si>
  <si>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</si>
  <si>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</si>
  <si>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</si>
  <si>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</si>
  <si>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</si>
  <si>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</si>
  <si>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</si>
  <si>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</si>
  <si>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</si>
  <si>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</si>
  <si>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</si>
  <si>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</si>
  <si>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</si>
  <si>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</si>
  <si>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r>
      <t>Template discloses information on loans collateralized with residential immovable property and of repossessed real estate collaterals, including information of the level of energy efficiency of the collaterals. Information is based on EPC labels downloaded from the Housing Finance and Development Centre of Finland (ARA) if EPC is available and it can be linked to a collateral. If EPC is not available or can not be linked to a collateral, then statistical modelling is used given the necessary data to model is available for a collateral.</t>
    </r>
    <r>
      <rPr>
        <sz val="10"/>
        <rFont val="Calibri"/>
        <family val="2"/>
      </rPr>
      <t>​</t>
    </r>
  </si>
  <si>
    <r>
      <t>EPC label of a collateral is reported as equivalent to 2018 Finnish EPC regulation. In other words, EPCs based on 2013 regulation are converted to be equivalent to 2018 regulation.</t>
    </r>
    <r>
      <rPr>
        <sz val="4"/>
        <rFont val="OP Chevin Pro Light"/>
        <family val="2"/>
      </rPr>
      <t>​</t>
    </r>
  </si>
  <si>
    <r>
      <t>Two statistical models (one for EPC label and other for specific energy consumption, kWh/m2) are build using ARA’s EPC data which includes also energy consumptions of buildings. The modelling is done primarily using data of OP’s collateral database. In some cases all necessary data for modelling (e.g construction year or the main heating source) is not available. Then the modelling is done using official Finnish building data (applies only for buildings built since 2007). But even after using this data, for some collaterals the energy efficiency information can not be determined due to data availability.</t>
    </r>
    <r>
      <rPr>
        <sz val="4"/>
        <rFont val="OP Chevin Pro Light"/>
        <family val="2"/>
      </rPr>
      <t>​</t>
    </r>
  </si>
  <si>
    <r>
      <t>Energy efficiency information of collaterals is allocated to loans in proportion to value of loan and value of collateral. </t>
    </r>
    <r>
      <rPr>
        <sz val="4"/>
        <rFont val="OP Chevin Pro Light"/>
        <family val="2"/>
      </rPr>
      <t>​</t>
    </r>
  </si>
  <si>
    <t>​</t>
  </si>
  <si>
    <t>Table 4.3 Banking book - Climate change transition risk: Exposures to top 20 carbon-intensive firms (Template 4)</t>
  </si>
  <si>
    <t>Table 4.4 Banking book - Climate change physical risk: Exposures subject to physical risk (Template 5)</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</si>
  <si>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</si>
  <si>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</si>
  <si>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</si>
  <si>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</si>
  <si>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</si>
  <si>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</si>
  <si>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</si>
  <si>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</si>
  <si>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</si>
  <si>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</si>
  <si>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</si>
  <si>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</si>
  <si>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r>
      <t>This template will disclose information on exposures that are exposed to chronic and acute climate change hazards. Physical risk analysis is conducted for each industry in Finland and based on multiple data sources including NOAA, Aqueduct and World Bank. The result of the analysis depends on the industry in which the customer operates, and whether the analysis indicates if the industry in question faces physical risks in Finland. For this reporting period analysis was done for Finnish companies as this covers around 95% of the exposures.</t>
    </r>
    <r>
      <rPr>
        <sz val="10"/>
        <color rgb="FFFF0000"/>
        <rFont val="Calibri"/>
        <family val="2"/>
      </rPr>
      <t xml:space="preserve"> </t>
    </r>
    <r>
      <rPr>
        <sz val="10"/>
        <rFont val="Calibri"/>
        <family val="2"/>
      </rPr>
      <t>All risks have not necessarily been identified and the plan is to improve the risk analysis specifically for corporate groups and multinational companies in the future.​</t>
    </r>
  </si>
  <si>
    <t>For real estate collaterals analysis was done on flood risk which was interpreted as acute risk. Acute flood risk analysis for real estate collaterals was conducted using flood scenario maps from Finnish Environmental Institute. It was deemed that a real estate collateral is subject to an acute flood risk if any of the coordinates of collateral's buildings is within the once in 20 years flood risk scenario area.​</t>
  </si>
  <si>
    <t>Table 4.5 Other climate change mitigating actions that are not covered in the EU Taxonomy (Template 10)</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</si>
  <si>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</si>
  <si>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</si>
  <si>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</si>
  <si>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</si>
  <si>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</si>
  <si>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</si>
  <si>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</si>
  <si>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Yes</t>
  </si>
  <si>
    <t>No</t>
  </si>
  <si>
    <t>Investments to counterparties Green Bonds. Counterparties Green Finance Frameworks are aligned with ICMA Green Bond Principles.</t>
  </si>
  <si>
    <t>Loans (e.g. green, sustainable, sustainability-linked under standards other than the EU standards)</t>
  </si>
  <si>
    <t>Non-financial corporations Green loans Renewable energy</t>
  </si>
  <si>
    <t>Loans to finance projects and businesses dedicated to the development, manufacturing, construction, operation, distribution, and maintenance of renewable energy.</t>
  </si>
  <si>
    <t>Non-financial corporations Green loans Green buildings</t>
  </si>
  <si>
    <t>Non-financial corporations Green loans Pollution prevention and control (including Sustainable water management)</t>
  </si>
  <si>
    <t>Loans to finance projects and businesses dedicated to Waste to energy including energy from by-products of the forest sector, excluding biomass derived from sources of high biodiversity, that compete with food sources or that deplete carbon pools.</t>
  </si>
  <si>
    <t>Non-financial corporations Green loans Environmentally sustainable management of living natural resources and land use</t>
  </si>
  <si>
    <t>Non-financial corporations Sustainability linked loans</t>
  </si>
  <si>
    <t>This template covers other climate change mitigating actions and includes exposures of the institutions that are not EU taxonomy aligned, but that still support counterparties in the transition and adaptation process for the objectives of climate change mitigation and adaptation. It is expected, that some of these exposures will be reported on taxonomy related templates in the future when the relevant regulations are in force.​</t>
  </si>
  <si>
    <t>Green loans are to finance activities that have a positive environmental impacts. The use of proceeds are linked to the specific green activities and the company should be able to meet the reporting requirements. Sustainability-linked loans are for companies committed to sustainability improvements. The proceeds can be used for general corporate purposes. Companies must report according to agreed sustainability performance metrics (KPIs). Reported sustainability-linked loans in this template have climate targets. Margin will be adjusted according to performance.</t>
  </si>
  <si>
    <t>5.1 Quantitative information of LCR (EU LIQ1)</t>
  </si>
  <si>
    <t>Scope of consolidation: consolidated</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</si>
  <si>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</si>
  <si>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</si>
  <si>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</si>
  <si>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</si>
  <si>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</si>
  <si>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</si>
  <si>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</si>
  <si>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</si>
  <si>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</si>
  <si>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</si>
  <si>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</si>
  <si>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</si>
  <si>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</si>
  <si>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</si>
  <si>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</si>
  <si>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</si>
  <si>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</si>
  <si>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</si>
  <si>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</si>
  <si>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</si>
  <si>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</si>
  <si>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</si>
  <si>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</si>
  <si>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</si>
  <si>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</si>
  <si>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</si>
  <si>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</si>
  <si>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</si>
  <si>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</si>
  <si>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</si>
  <si>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</si>
  <si>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</si>
  <si>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</si>
  <si>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</si>
  <si>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</si>
  <si>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</si>
  <si>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</si>
  <si>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</si>
  <si>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TOTAL ADJUSTED VALUE </t>
  </si>
  <si>
    <t>EU-21</t>
  </si>
  <si>
    <t>LIQUIDITY BUFFER</t>
  </si>
  <si>
    <t>TOTAL NET CASH OUTFLOWS</t>
  </si>
  <si>
    <t>LIQUIDITY COVERAGE RATIO</t>
  </si>
  <si>
    <t>The liquidity coverage ratio figures are presented as month-end averages for each quarter.</t>
  </si>
  <si>
    <t xml:space="preserve">OP Financial Group’s funding position and liquidity is strong. </t>
  </si>
  <si>
    <t>5.2 Qualitative information on LCR (EU LIQB)</t>
  </si>
  <si>
    <t>The Liquidity Coverage Ratio (LCR)</t>
  </si>
  <si>
    <t>Concentration of funding and liquidity sources</t>
  </si>
  <si>
    <t xml:space="preserve">Diversification of funding in terms of tenors, regions and products is an important element of liquidity risk management framework. Non-maturity deposits are the main form of funding. Funding from retail customer deposits is very diversified and is based on long-term customer relationships. It is therefore largely considered stable funding. Wholesale funding must be diversified. This reduces the Group’s dependence on individual funding sources and the risks associated with price and availability of funding. A high-quality home loan portfolio secures a low-cost financing for banking. Refinancing risk associated with OP Mortgage Bank's secured wholesale funding is low and it can be considered a stable funding source. Sufficient unsecured long-term wholesale funding also ensures the fulfilment of the regulatory requirements (MREL, NSFR) and rating targets. Moderate asset encumbrance (AE) ensures the availability of unsecured long-term wholesale funding and the adequacy of liquidity contingency items. Short-term wholesale funding is used to primarily react to changes in the liquidity position. </t>
  </si>
  <si>
    <t>Composition of HQLA</t>
  </si>
  <si>
    <t>Derivative exposures and potential collateral calls</t>
  </si>
  <si>
    <t>The majority of outflows related to derivative exposures and other collateral requirements are in relation to derivative contractual cash outflows that are offset by derivative cash inflows. The impact of an adverse market scenario on derivatives based on the 24 month historical lookback approach and the potential posting of additional collateral as a result of a 3 notch downgrade of OP Financial Group’s credit rating (as per regulatory requirements).</t>
  </si>
  <si>
    <t>Currency mismatch in the LCR:</t>
  </si>
  <si>
    <t xml:space="preserve">The LCR is calculated for EUR currency. In case other currencies are identified as significant currencies (having liabilities &gt; 5 % of total group liabilities excluding regulatory capital and off balance sheet liabilities) in accordance with the Commission Delegated Regulation (EU) 2015/61 the LCR is calculated in those currencies. Asset positions in all currencies are being monitored.  </t>
  </si>
  <si>
    <t>5.3 Net Stable Funding Ratio (EU LIQ2)</t>
  </si>
  <si>
    <t>Unweighted value by residual maturity</t>
  </si>
  <si>
    <t>Weighted value</t>
  </si>
  <si>
    <t>No maturity</t>
  </si>
  <si>
    <t>&lt; 6 months</t>
  </si>
  <si>
    <t>6 months to &lt; 1yr</t>
  </si>
  <si>
    <t>≥ 1yr</t>
  </si>
  <si>
    <t>Available stable funding (ASF) Items</t>
  </si>
  <si>
    <t>Capital items and instruments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</si>
  <si>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</si>
  <si>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</si>
  <si>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</si>
  <si>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</si>
  <si>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</si>
  <si>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</si>
  <si>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</si>
  <si>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</si>
  <si>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</si>
  <si>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</si>
  <si>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</si>
  <si>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</si>
  <si>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</si>
  <si>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</si>
  <si>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</si>
  <si>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</si>
  <si>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OP Chevin Pro Light"/>
        <family val="2"/>
        <scheme val="minor"/>
      </rPr>
      <t/>
    </r>
  </si>
  <si>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</si>
  <si>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</si>
  <si>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</si>
  <si>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</si>
  <si>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</si>
  <si>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</si>
  <si>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</si>
  <si>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</si>
  <si>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</si>
  <si>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</si>
  <si>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</si>
  <si>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</si>
  <si>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</si>
  <si>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</si>
  <si>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5.4 Securitisation exposures in the non-trading book (EU SEC1)</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</si>
  <si>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</si>
  <si>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</si>
  <si>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</si>
  <si>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</si>
  <si>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</si>
  <si>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</si>
  <si>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</si>
  <si>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</si>
  <si>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</si>
  <si>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</si>
  <si>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</si>
  <si>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</si>
  <si>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</si>
  <si>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</si>
  <si>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</si>
  <si>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</si>
  <si>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</si>
  <si>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</si>
  <si>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</si>
  <si>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</si>
  <si>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OP Financial Group acts only as an investor in the securitisation process and it has no resecuritised positions. Securitised positions did not include past due or impaired receivables.</t>
  </si>
  <si>
    <t>SEC-ERBA (External Ratings Based Approach) has been applied to securitisation positions. OP Financial Group pays special attention to bonds' structural and collateral-related features in its investment in securitised assets.</t>
  </si>
  <si>
    <t>OP Financial Group follows regularly changes related to the credit and market risk of securitised loans.</t>
  </si>
  <si>
    <t>5.5 Securitisation exposures in the non-trading book and associated regulatory capital requirements - institution acting as investor (EU SEC4)</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</si>
  <si>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</si>
  <si>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</si>
  <si>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</si>
  <si>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</si>
  <si>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</si>
  <si>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</si>
  <si>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</si>
  <si>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</si>
  <si>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</si>
  <si>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</si>
  <si>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</si>
  <si>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</si>
  <si>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</si>
  <si>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</si>
  <si>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 xml:space="preserve">Traditional securitisation </t>
  </si>
  <si>
    <t xml:space="preserve">   Securitisation</t>
  </si>
  <si>
    <t xml:space="preserve">       Retail underlying</t>
  </si>
  <si>
    <t xml:space="preserve">       Of which STS</t>
  </si>
  <si>
    <t xml:space="preserve">       Wholesale</t>
  </si>
  <si>
    <t xml:space="preserve">   Re-securitisation</t>
  </si>
  <si>
    <t xml:space="preserve">Synthetic securitisation </t>
  </si>
  <si>
    <t>5.6 Interest rate risks of non-trading book activities (EU IRRBB1)</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</si>
  <si>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</si>
  <si>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</si>
  <si>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</si>
  <si>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</si>
  <si>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</si>
  <si>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</si>
  <si>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</si>
  <si>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</si>
  <si>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</si>
  <si>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t>A description of how the institution defines IRRBB for purposes of risk control and measurement​</t>
  </si>
  <si>
    <t>The banking book comprises the on- and off-balance sheet items of OP Financial Group’s banking that are not defined as items for entry in the trading book. Each member bank in the amalgamation bears the interest rate risk in its banking book, and is responsible for managing the risk.</t>
  </si>
  <si>
    <t>Interest rate risk is measured against changes in the level of the yield curve and, in stress tests, against changes in the shape of the yield curve. Optionalities included in assets and liabilities are taken into account in models used to measure interest rate risk. Economic capital is allocated in relation to interest-rate risk in the banking book.</t>
  </si>
  <si>
    <t xml:space="preserve">OP Financial Group has procedures for hedging against increases and decreases in interest rates. In principle, hedging is therefore implemented in a manner that fulfils the requirements of hedge accounting. </t>
  </si>
  <si>
    <t xml:space="preserve">The risk policy sets limits, at company and Group level, on interest rate risk in the banking book. The central cooperative’s risk management function provides monthly interest-rate risk reports at company and Group level, and reports to the management, on a quarterly basis, on the realisation and possible breaches of the risk policy limits. </t>
  </si>
  <si>
    <t>A description of the institution's overall IRRBB management and mitigation strategies</t>
  </si>
  <si>
    <t>Senior management is responsible for arranging the management of interest rate risks in the banking book within OP Financial Group’s banking activities, in accordance with the principles of the interest rate risk management strategy. The strategy is described in OP Financial Group’s Risk Appetite Framework. In accordance with the strategy, each member bank in the amalgamation bears the interest rate risk in its banking book, and is responsible for managing such a risk.</t>
  </si>
  <si>
    <t xml:space="preserve">In the banking risk policy, OP Cooperative’s Board of Directors sets limits for net interest income and net present value risk metrics for each company and at OP Financial Group level. Economic capital covering the interest rate risk in the banking book is calculated using the valuation model for net interest income. Escalation procedures applied to limit breaches are described in OP Financial Group's Risk Appetite Framework. </t>
  </si>
  <si>
    <t xml:space="preserve">Fair value and cash flow hedges are used for hedging risks in the banking book. In principle, hedging is therefore implemented in a manner that fulfils the requirements of hedge accounting. </t>
  </si>
  <si>
    <t>The periodicity of the calculation of the institution's IRRBB measures, and a description of the specific measures that the institution uses to gauge its sensitivity to IRRBB​</t>
  </si>
  <si>
    <t>Interest income risk is measured by calculating the interest income risk for a three-year period in proportion to own funds, calculation of the risk being based on a constant balance sheet assumption.</t>
  </si>
  <si>
    <t>Net present value risk is measured by calculating the value change in discounted cash flows in proportion to own funds.</t>
  </si>
  <si>
    <t>The economic capital requirement related to the interest rate risk is calculated using the net interest income valuation model. Such a model is based on the interest rate risk over three years, calculated using the run-off balance sheet assumption.</t>
  </si>
  <si>
    <t>Interest-rate calculations are performed and reported on a monthly basis.</t>
  </si>
  <si>
    <t>A description of the interest rate shock and stress scenarios that the institution uses to estimate changes in the economic value and in net interest income</t>
  </si>
  <si>
    <t>Parallel interest rate shocks and shocks causing changes in the shape of the yield curve are both used in interest rate risk calculation. The EBA’s standardised interest rate shock scenarios and internally defined scenarios are used to depict shocks that change the shape of the yield curve. A parallel interest rate shock scenario based on a change of minus 2 percentage points is used in the economic capital requirement valuation model.</t>
  </si>
  <si>
    <r>
      <t>A description of the key modelling and parametric assumptions different from those used for disclosure of template EU IRRBB1 (if applicable)</t>
    </r>
    <r>
      <rPr>
        <sz val="7"/>
        <color rgb="FF000000"/>
        <rFont val="OP Chevin Pro Light"/>
        <family val="2"/>
        <scheme val="minor"/>
      </rPr>
      <t>​</t>
    </r>
  </si>
  <si>
    <t>There is no difference between the calculations: internally reported results are the same as those referred to in Template IRRBB1.</t>
  </si>
  <si>
    <t>A high-level description of how the bank hedges its IRRBB, as well as the associated​ accounting treatment</t>
  </si>
  <si>
    <t>Derivative instruments are used for interest rate hedging. Hedging is performed internally for each company, and externally for OP Financial Group. Effectiveness of hedges is verified on at least a quarterly basis. The ineffective portion of the hedge is recognised in profit or loss.</t>
  </si>
  <si>
    <t>A description of key modelling and parametric assumptions used for the IRRBB measures in template EU IRRBB1</t>
  </si>
  <si>
    <t>A maturity model for deposits is used to assess the maturity structure of perpetual deposits. This model is used for calculating interest income risk.</t>
  </si>
  <si>
    <t>The “Passing on changes in the market interest rate to deposit interest rates” model is used for calculating the net present value risk. This model is used to assess the interest rate sensitivity of perpetual deposits.</t>
  </si>
  <si>
    <t>A loan prepayment model is used to assess customer behaviour regarding early repayment of loans and the resulting credit cash flows in addition to what is provided for in loan agreement terms and conditions. This model is used to calculate both net present value risk and net interest income risk.</t>
  </si>
  <si>
    <r>
      <t>Explanation of the significance of the IRRBB measures and of their significant variations since previous disclosures</t>
    </r>
    <r>
      <rPr>
        <sz val="7"/>
        <color rgb="FF000000"/>
        <rFont val="OP Chevin Pro Light"/>
        <family val="2"/>
        <scheme val="minor"/>
      </rPr>
      <t>​</t>
    </r>
  </si>
  <si>
    <t>In every scenario, the risk figure is positive for both net interest income and net present value. The results are indicative of moderate interest rate risk exposure.</t>
  </si>
  <si>
    <t>The interest rate sensitivity model for perpetual deposits, which is used for calculating the net present value risk, has been updated since the previous period. In the new model, a longer interest rate adjustment profile for deposits is used. The longer duration has a major impact on the net present value risk.</t>
  </si>
  <si>
    <t>Any other relevant information regarding the IRRBB measures disclosed in template EU IRRBB1</t>
  </si>
  <si>
    <t>In net present value risk calculation, a permanent floor of -1% is applied to the interest rate curve. The floor for net interest income risk calculation is -2%.</t>
  </si>
  <si>
    <t>The reported net income risk is the cumulative net interest income risk divided by three, representing the NII risk scaled to one-year.</t>
  </si>
  <si>
    <r>
      <t>Disclosure of the average and longest repricing maturity assigned to non-maturity deposits</t>
    </r>
    <r>
      <rPr>
        <sz val="7"/>
        <color rgb="FF000000"/>
        <rFont val="OP Chevin Pro Light"/>
        <family val="2"/>
        <scheme val="minor"/>
      </rPr>
      <t>​</t>
    </r>
  </si>
  <si>
    <t xml:space="preserve">The average repricing maturity of non-maturity deposits is approximately 3 years. All non-maturity deposits have a repricing maturity of 5 years or less. </t>
  </si>
  <si>
    <t>5.7 Composition of regulatory own funds (EU CC1)</t>
  </si>
  <si>
    <t xml:space="preserve"> a</t>
  </si>
  <si>
    <t xml:space="preserve">  b</t>
  </si>
  <si>
    <t>Amounts
31 Dec 2022</t>
  </si>
  <si>
    <r>
      <t>Source based on reference numbers/letters of the balance sheet under the regulatory scope of consolidation</t>
    </r>
    <r>
      <rPr>
        <sz val="9"/>
        <rFont val="Calibri"/>
        <family val="2"/>
      </rPr>
      <t> </t>
    </r>
  </si>
  <si>
    <t xml:space="preserve">Common Equity Tier 1 (CET1) capital:  instruments and reserves                                             </t>
  </si>
  <si>
    <t xml:space="preserve">Capital instruments and the related share premium accounts </t>
  </si>
  <si>
    <t>of which: profit shares (Non-voting cooperative share)</t>
  </si>
  <si>
    <t>CC2_1</t>
  </si>
  <si>
    <t xml:space="preserve">of which: cooperative shares </t>
  </si>
  <si>
    <t>of which: cooperative capital deducted from own funds</t>
  </si>
  <si>
    <t xml:space="preserve">Retained earnings </t>
  </si>
  <si>
    <t>CC2_2</t>
  </si>
  <si>
    <t>Accumulated other comprehensive income (and other reserves)</t>
  </si>
  <si>
    <t>CC2_3</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</si>
  <si>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</si>
  <si>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</si>
  <si>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</si>
  <si>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</si>
  <si>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</si>
  <si>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</si>
  <si>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CC2_4</t>
  </si>
  <si>
    <t>Common Equity Tier 1 (CET1) capital before regulatory adjustments</t>
  </si>
  <si>
    <t>Common Equity Tier 1 (CET1) capital: regulatory adjustments </t>
  </si>
  <si>
    <t>Additional value adjustments (negative amount)</t>
  </si>
  <si>
    <t>Intangible assets (net of related tax liability) (negative amount)</t>
  </si>
  <si>
    <t>CC2_5</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</si>
  <si>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</si>
  <si>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</si>
  <si>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CC2_6</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</si>
  <si>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</si>
  <si>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</si>
  <si>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</si>
  <si>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</si>
  <si>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CC2_7</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</si>
  <si>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</si>
  <si>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</si>
  <si>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</si>
  <si>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</si>
  <si>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</si>
  <si>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</si>
  <si>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</si>
  <si>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</si>
  <si>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</si>
  <si>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</si>
  <si>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</si>
  <si>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</si>
  <si>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</si>
  <si>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</si>
  <si>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</si>
  <si>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</si>
  <si>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</si>
  <si>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</si>
  <si>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</si>
  <si>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</si>
  <si>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CC2_8</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</si>
  <si>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</si>
  <si>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</si>
  <si>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</si>
  <si>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</si>
  <si>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</si>
  <si>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</si>
  <si>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</si>
  <si>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</si>
  <si>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</si>
  <si>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</si>
  <si>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</si>
  <si>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</si>
  <si>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</si>
  <si>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</si>
  <si>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</si>
  <si>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</si>
  <si>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</si>
  <si>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</si>
  <si>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</si>
  <si>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</si>
  <si>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</si>
  <si>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</si>
  <si>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</si>
  <si>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</si>
  <si>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</si>
  <si>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</si>
  <si>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CC2_9</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</si>
  <si>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</si>
  <si>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</si>
  <si>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</si>
  <si>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</si>
  <si>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</si>
  <si>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</si>
  <si>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</si>
  <si>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</si>
  <si>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</si>
  <si>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</si>
  <si>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</si>
  <si>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</si>
  <si>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</si>
  <si>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</si>
  <si>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</si>
  <si>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</si>
  <si>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</si>
  <si>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</si>
  <si>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</si>
  <si>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</si>
  <si>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</si>
  <si>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</si>
  <si>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</si>
  <si>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</si>
  <si>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</si>
  <si>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</si>
  <si>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</si>
  <si>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</si>
  <si>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</si>
  <si>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</si>
  <si>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</si>
  <si>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</si>
  <si>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</si>
  <si>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</si>
  <si>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</si>
  <si>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</si>
  <si>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</si>
  <si>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</si>
  <si>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</si>
  <si>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CC2_10</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</si>
  <si>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</si>
  <si>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</si>
  <si>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</si>
  <si>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</si>
  <si>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</si>
  <si>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Current cap on T2 instruments subject to phase out arrangements</t>
  </si>
  <si>
    <t>Amount excluded from T2 due to cap (excess over cap after redemptions and maturities)</t>
  </si>
  <si>
    <t>5.8 Reconciliation of regulatory own funds to balance sheet in the audited financial statements (EU CC2)</t>
  </si>
  <si>
    <t>Balance sheet as in published financial statements</t>
  </si>
  <si>
    <t>Under regulatory scope of consolidation</t>
  </si>
  <si>
    <t>Reference</t>
  </si>
  <si>
    <t>As at period end</t>
  </si>
  <si>
    <r>
      <t xml:space="preserve">Assets - </t>
    </r>
    <r>
      <rPr>
        <i/>
        <sz val="9"/>
        <rFont val="Calibri"/>
        <family val="2"/>
      </rPr>
      <t>Breakdown by asset classes according to the balance sheet in the published financial statements</t>
    </r>
  </si>
  <si>
    <t>Cash and cash equivalents</t>
  </si>
  <si>
    <t>Receivables from credit institutions</t>
  </si>
  <si>
    <t>Derivative contracts</t>
  </si>
  <si>
    <t>Receivables from customers</t>
  </si>
  <si>
    <t>Investment assets</t>
  </si>
  <si>
    <t xml:space="preserve">Investments in associates </t>
  </si>
  <si>
    <t>of which goodwill in associates</t>
  </si>
  <si>
    <t>Assets covering unit-linked contracts</t>
  </si>
  <si>
    <t>Property, plant and equipment (PPE)</t>
  </si>
  <si>
    <t>Other assets</t>
  </si>
  <si>
    <t>of which pension assets</t>
  </si>
  <si>
    <t>Tax assets</t>
  </si>
  <si>
    <t>Deferred tax assets</t>
  </si>
  <si>
    <t>Non-current assets held for sale</t>
  </si>
  <si>
    <t>Total assets</t>
  </si>
  <si>
    <r>
      <t>Liabilities</t>
    </r>
    <r>
      <rPr>
        <i/>
        <sz val="9"/>
        <rFont val="Calibri"/>
        <family val="2"/>
      </rPr>
      <t xml:space="preserve"> - Breakdown by liability classes according to the balance sheet in the published financial statements</t>
    </r>
  </si>
  <si>
    <t>Liabilities to credit institutions</t>
  </si>
  <si>
    <t>of which DVA</t>
  </si>
  <si>
    <t>Liabilities to customers</t>
  </si>
  <si>
    <t xml:space="preserve">Insurance liabilities  </t>
  </si>
  <si>
    <t>Liabilities from unit-linked insurance and investment contracts</t>
  </si>
  <si>
    <t>Debt securities issued to the public</t>
  </si>
  <si>
    <t xml:space="preserve">Provisions and other liabilities </t>
  </si>
  <si>
    <t>Tax liabilities</t>
  </si>
  <si>
    <t>Subordinated liabilities</t>
  </si>
  <si>
    <t>Liabilities associated with non-current assets held for sale</t>
  </si>
  <si>
    <t>Total liabilities</t>
  </si>
  <si>
    <t>Equity capital</t>
  </si>
  <si>
    <t>Share of OP Financial Group's owners</t>
  </si>
  <si>
    <t>Cooperative capital</t>
  </si>
  <si>
    <t>Cooperative share</t>
  </si>
  <si>
    <t>Profit share</t>
  </si>
  <si>
    <t>Fair value reserve</t>
  </si>
  <si>
    <t>of which cash flow hedge reserve</t>
  </si>
  <si>
    <t>Other reserves</t>
  </si>
  <si>
    <t>Retained earnings</t>
  </si>
  <si>
    <t>Profit for previous financial years</t>
  </si>
  <si>
    <t>Actuarial gains and losses</t>
  </si>
  <si>
    <t>Profit for the financial year</t>
  </si>
  <si>
    <t>Non-controlling interests</t>
  </si>
  <si>
    <t>Total Equity capital</t>
  </si>
  <si>
    <t>The differences between the balance sheets of OP Financial Group and the consolidation group are due to differences in the content and extent of consolidation. Within the consolidation group, insurance companies have not been consolidated but are shown in investments made by the consolidation group and the insurance companies’ equity capital is not included in the equity capital of the consolidation group. The consolidation group has applied the materiality threshold specified in Article 19 of CRR in the consolidation of its companies. Table 5.7 and 1.1 present items deducted from the capital base.</t>
  </si>
  <si>
    <t>5.9 LRSum: Summary reconciliation of accounting assets and leverage ratio exposures (EU LR1)</t>
  </si>
  <si>
    <t>Applicable amount
31 Dec 2022</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</si>
  <si>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</si>
  <si>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</si>
  <si>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</si>
  <si>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</si>
  <si>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</si>
  <si>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</si>
  <si>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</si>
  <si>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</si>
  <si>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</si>
  <si>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</si>
  <si>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</si>
  <si>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</si>
  <si>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</si>
  <si>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</si>
  <si>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</si>
  <si>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</si>
  <si>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5.10 LRCom: Leverage ratio common disclosure (EU LR2)</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</si>
  <si>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</si>
  <si>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</si>
  <si>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</si>
  <si>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</si>
  <si>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</si>
  <si>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</si>
  <si>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</si>
  <si>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</si>
  <si>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</si>
  <si>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</si>
  <si>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</si>
  <si>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</si>
  <si>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</si>
  <si>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</si>
  <si>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</si>
  <si>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</si>
  <si>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</si>
  <si>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</si>
  <si>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</si>
  <si>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</si>
  <si>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</si>
  <si>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</si>
  <si>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</si>
  <si>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</si>
  <si>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</si>
  <si>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</si>
  <si>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</si>
  <si>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</si>
  <si>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</si>
  <si>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</si>
  <si>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</si>
  <si>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</si>
  <si>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</si>
  <si>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</si>
  <si>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</si>
  <si>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</si>
  <si>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</si>
  <si>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</si>
  <si>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</si>
  <si>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</si>
  <si>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</si>
  <si>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</si>
  <si>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</si>
  <si>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</si>
  <si>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</si>
  <si>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</si>
  <si>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</si>
  <si>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</si>
  <si>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</si>
  <si>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</si>
  <si>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</si>
  <si>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</si>
  <si>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</si>
  <si>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</si>
  <si>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</si>
  <si>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</si>
  <si>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</si>
  <si>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</si>
  <si>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</si>
  <si>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</si>
  <si>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</si>
  <si>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</si>
  <si>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</si>
  <si>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</si>
  <si>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</si>
  <si>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</si>
  <si>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</si>
  <si>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</si>
  <si>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</si>
  <si>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</si>
  <si>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</si>
  <si>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</si>
  <si>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</si>
  <si>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</si>
  <si>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</si>
  <si>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</si>
  <si>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</si>
  <si>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Fully phased-in</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</si>
  <si>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</si>
  <si>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</si>
  <si>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</si>
  <si>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</si>
  <si>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</si>
  <si>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</si>
  <si>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</si>
  <si>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</si>
  <si>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</si>
  <si>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OP Financial Group has not applied the temporary relief allowed by the ECB or IFRS9 transitional provisions to own funds.</t>
  </si>
  <si>
    <t>Description of the processes used to manage the risk of excessive leverage</t>
  </si>
  <si>
    <t xml:space="preserve">By means of ALM and capital management, the Group ensures that leverage will remain controlled in view of maturity transformation and that adequate tools will remain available for leverage management. OP Financial Group has set its capital adequacy target sufficiently high, in which case leverage will not be high or the minimum leverage ratio will not decrease close to the minimum level. The Group monitors leverage by means of its internal target levels for the leverage ratio and of capital adequacy; in addition, the Group monitors, for example, the net stable funding ratio (NSFR) and the asset encumbrance (AE). </t>
  </si>
  <si>
    <t>5.11 LRSpl: Split-up of on balance sheet exposures (excluding derivatives, SFTs and exempted exposures) (EU LR3)</t>
  </si>
  <si>
    <t>Total on-balance sheet exposures (excluding derivatives, SFTs, and exempted exposures), of which:</t>
  </si>
  <si>
    <t>Trading book exposures</t>
  </si>
  <si>
    <t>EU-3</t>
  </si>
  <si>
    <t>Banking book exposures, of which:</t>
  </si>
  <si>
    <t>Exposures treated as sovereigns</t>
  </si>
  <si>
    <t>EU-6</t>
  </si>
  <si>
    <t>Exposures to regional governments, MDB, international organisations and PSE, not treated as sovereigns</t>
  </si>
  <si>
    <t>EU-7</t>
  </si>
  <si>
    <t>EU-8</t>
  </si>
  <si>
    <t>Secured by mortgages of immovable properties</t>
  </si>
  <si>
    <t>EU-9</t>
  </si>
  <si>
    <t>EU-10</t>
  </si>
  <si>
    <t>EU-11</t>
  </si>
  <si>
    <t>EU-12</t>
  </si>
  <si>
    <t>Other exposures (eg equity, securitisations, and other non-credit obligation assets)</t>
  </si>
  <si>
    <t>5.12 Geographical distribution of credit exposures relevant for the calculation of the countercyclical buffer (EU CCyB1)</t>
  </si>
  <si>
    <t>General credit exposures</t>
  </si>
  <si>
    <t>Relevant credit exposures – Market risk</t>
  </si>
  <si>
    <t>Securitisation exposures  Exposure value for non-trading book</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</si>
  <si>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</si>
  <si>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</si>
  <si>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</si>
  <si>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</si>
  <si>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</si>
  <si>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</si>
  <si>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</si>
  <si>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</si>
  <si>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</si>
  <si>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</si>
  <si>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</si>
  <si>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</si>
  <si>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Sweden</t>
  </si>
  <si>
    <t>Norway</t>
  </si>
  <si>
    <t>Estonia</t>
  </si>
  <si>
    <t>Luxembourg</t>
  </si>
  <si>
    <t>Denmark</t>
  </si>
  <si>
    <t>Czech</t>
  </si>
  <si>
    <t>Slovakia</t>
  </si>
  <si>
    <t>Bulgaria</t>
  </si>
  <si>
    <t>Iceland</t>
  </si>
  <si>
    <t>Romania</t>
  </si>
  <si>
    <t>5.13 Amount of institution-specific countercyclical capital buffer ( EU CCyB2)</t>
  </si>
  <si>
    <t>Institution specific countercyclical capital buffer rate (%)</t>
  </si>
  <si>
    <t>Institution specific countercyclical capital buffer requirement</t>
  </si>
  <si>
    <t>5.14 Operational risk own funds requirements and risk-weighted exposure amounts (EU OR1)</t>
  </si>
  <si>
    <t>Banking activities</t>
  </si>
  <si>
    <t>Relevant indicator</t>
  </si>
  <si>
    <t>Own funds requirements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</si>
  <si>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</si>
  <si>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</si>
  <si>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</si>
  <si>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</si>
  <si>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</si>
  <si>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The table presents how OP Amalgamation’s CET1 capital derives from OP Financial Group’s equity capital. The CET1 capital was improved by Banking earnings, of which the planned full-year profit distribution has been subtracted, and the elimination of the allowance for expected losses based on the IRBA, which resulted from the transition to the Standardised Approach to credit risk. The amount of Profit Shares in CET1 capital was EUR 3.3 billion (3.2).</t>
  </si>
  <si>
    <t>OP Financial Group has used the Standardised Approach to measure capital requirement for credit risks, operational risks and market risks. Also Counterparty credit risk is calculated according to the standardised approach (SA-CCR). Standardised approach for credit risks has been applied from first quarter of year 2023, previously internal ratings-based approach (IRBA) has been used for credit risks. 31 December 2022 figures for credit risks are according to IRBA, but include the effect of RWA floor based on standardised approach to mitigate the impact of transition to standardised approach.</t>
  </si>
  <si>
    <t>General credit risk adjustments</t>
  </si>
  <si>
    <t>31 March 2023</t>
  </si>
  <si>
    <t>Other items included in Banking’s Tier 1 and Tier 2 capital</t>
  </si>
  <si>
    <t>** Total risk exposure amount x 14.3%</t>
  </si>
  <si>
    <t>Quarter ending on (31 March 2023)</t>
  </si>
  <si>
    <t>30 June 2023</t>
  </si>
  <si>
    <t>June 2022 Total available stable funding and NSFR ratio figures have been amended after their initial disclosure.</t>
  </si>
  <si>
    <t>2.1 Insurance participations (EU INS1)</t>
  </si>
  <si>
    <t>30 June 2023, EUR million</t>
  </si>
  <si>
    <t>OP Amalgamation Pillar III Tables 30 June 2023</t>
  </si>
  <si>
    <t>Planned profit distribution</t>
  </si>
  <si>
    <t>March 2023 Risk-weighted exposure amounts and capital ratios have been amended after their initial disclosure.</t>
  </si>
  <si>
    <t>2.2 Standardised approach (EU CR5)</t>
  </si>
  <si>
    <t>2.3 Standardised approach – Credit risk exposure and CRM effects (EU CR4)</t>
  </si>
  <si>
    <t>2.4 CRM techniques overview:  Disclosure of the use of credit risk mitigation techniques (EU CR3)</t>
  </si>
  <si>
    <t>In the table 2.4 all collaterals relating to the exposures have been presented. Relevant ECL has been deducted from the carrying amounts.</t>
  </si>
  <si>
    <t>2.5 Maturity of exposures (EU CR1-A)</t>
  </si>
  <si>
    <t>2.6 Performing and non-performing exposures and related provisions (EU CR1)</t>
  </si>
  <si>
    <t>2.7 Changes in the stock of non-performing loans and advances (EU CR2)</t>
  </si>
  <si>
    <t>2.8 Credit quality of forborne exposures (EU CQ1)</t>
  </si>
  <si>
    <r>
      <t>2.9 Quality of non-performing exposures by geography</t>
    </r>
    <r>
      <rPr>
        <sz val="10"/>
        <rFont val="Calibri"/>
        <family val="2"/>
      </rPr>
      <t> </t>
    </r>
    <r>
      <rPr>
        <sz val="14"/>
        <rFont val="Calibri"/>
        <family val="2"/>
      </rPr>
      <t>(EU CQ4)</t>
    </r>
  </si>
  <si>
    <t>2.10 Credit quality of loans and advances to non-financial corporations by industry (EU CQ5)</t>
  </si>
  <si>
    <t>2.11 Collateral obtained by taking possession and execution processes (EU CQ7)</t>
  </si>
  <si>
    <t>3.4 Composition of collateral for CCR exposures (EU CRR5)</t>
  </si>
  <si>
    <t>3.5 Credit derivatives exposures (EU CCR6)</t>
  </si>
  <si>
    <t>3.6 Exposures to CCPs (EU CCR8)</t>
  </si>
  <si>
    <t>3.7 Market risk under the standardised approach (EU MR1)</t>
  </si>
  <si>
    <t>Amounts
30 June 2023</t>
  </si>
  <si>
    <t>Applicable amount
30 June 2023</t>
  </si>
  <si>
    <t>Non-financial corporations Green loans Clean transportation</t>
  </si>
  <si>
    <t>Loans to finance project dedicated to clean transportation, meaning eg. fully electric and other low carbon (e.g. hydrogen, plug-in hybrid) vehicles or mobility as a service and the supporting infrastructure e.g. IT upgrades and charging infrastructure.</t>
  </si>
  <si>
    <t>Loans to finance businesses that are commited to sustainability and have a defined sustainability strategy. The loans support counterparties in achieving their climate and sustainabillity targets.</t>
  </si>
  <si>
    <t>Germany</t>
  </si>
  <si>
    <t>France</t>
  </si>
  <si>
    <t>Croatia</t>
  </si>
  <si>
    <t>Ireland</t>
  </si>
  <si>
    <t>Netherlands</t>
  </si>
  <si>
    <t>Insurance contract assets</t>
  </si>
  <si>
    <t>Reinsurance contract assets</t>
  </si>
  <si>
    <t>Insurance contract liabilities</t>
  </si>
  <si>
    <t>Reinsurance contract liabilities</t>
  </si>
  <si>
    <t>Liabilities from investment agreements</t>
  </si>
  <si>
    <t>Debt securities issued to the public and debentures</t>
  </si>
  <si>
    <t>Capital and reserves attributable to OP Financial Group owners</t>
  </si>
  <si>
    <t>Initial stock of non-performing loans and advances 31 Dec 2022</t>
  </si>
  <si>
    <t>Final stock of non-performing loans and advances 30 June 2023</t>
  </si>
  <si>
    <t>The amalgamation of cooperative banks consists of the amalgamation’s central cooperative (OP Cooperative), the central cooperative’s member credit institutions and the companies belonging to their consolidation groups. Although OP Financial Group’s insurance companies do not belong to the amalgamation of cooperative banks, investments made in them have a major impact on capital adequacy calculated in accordance with the capital adequacy regulations for credit institutions. More detailed information on companies within the consolidation group can be found in Notes 23 and 84 to the financial statements 2022 and in the table 5.22 of the OP Amalgamation Pillar III tables 2022. Changes in Group structure are presented in OP Financial Group’s Interim Report 1 January - 30 June 2023.</t>
  </si>
  <si>
    <t xml:space="preserve">OP Financial Group’s CET1 ratio was 18.8% (17.4), which exceeds the minimum regulatory requirement by 6.5 percentage points. The ratio was improved by earnings performance and a decrease in risk-weighted assets which resulted from a decrease in the loan portfolio. </t>
  </si>
  <si>
    <t>As a credit institution, OP Financial Group’s capital adequacy is on a solid basis compared to the statutory requirements and those set by the authorities. The statutory minimum for the capital adequacy ratio is 8% and for the CET1 ratio 4.5%; the minimum requirement of 1.5% for AT1, which needs to be covered with CET1, raises the CET1 minimum to 6.0%. The requirement for the capital conservation buffer of 2.5% under the Act on Credit Institutions, the O-SII buffer of 1.5% and the ECB’s P2R requirement increase, in practice, the minimum total capital ratio to 14.3% and the minimum CET1 ratio to 12.3%, including the shortfalls of Additional Tier 1 (AT1) and Tier 2 (T2) capital. 
The Finnish Financial Supervisory Authority (FIN-FSA) makes a macroprudential policy decision on a quarterly basis. In June 2023, the FIN-FSA reiterated its decision not to impose a countercyclical capital buffer requirement on banks. In its macroprudential policy decision in March 2023, the FIN-FSA set a systematic risk buffer of 1% for OP Financial Group, effective as of 1 April 2024.</t>
  </si>
  <si>
    <t>The risk exposure amount (REA) totalled EUR 72.6 billion , or at the same level as on 31 December 2022 (72.3). In the first quarter, OP Financial Group adopted the Standardised Approach in its capital adequacy measurement, instead of the internal ratings-based approach that it applied earlier. The transition increased the total risk exposure amount, but the change had no impact on the capital adequacy ratio. 31 March 2023 risk-weighted exposure amounts and capital ratios have been amended after their initial disclosure.</t>
  </si>
  <si>
    <t>OP Financial Group's capital base, calculated according to the Act on the Supervision of Financial and Insurance Conglomerates (FiCo), exceeded the minimum amount specified in the Act by EUR 4.6 billion (4.1). Banking capital requirement rose to 14.3%, calculated on risk-weighted assets. The ratio of OP Financial Group’s capital base to the minimum capital requirement was 141% (137). As a result of the buffer requirements for banking and the solvency requirements for insurance companies, the minimum FiCo solvency of 100% reflects the level within which the conglomerate can operate without regulatory obligations resulting from buffers below the required level.</t>
  </si>
  <si>
    <t>OP Financial Group's average LCR of 213% (twelve months average) has been calculated in accordance with the Commission Delegated Regulation (EU) 2015/61 and the EBA Guidelines on LCR disclosure to complement the disclosure of liquidity risk management under Article 435 CRR. The Group’s Liquidity Coverage Ratio (LCR) was 214% as of June 30, 2023, or 14 billion of excess over the regulatory minimum of 100 %. This compares to 189%, or € 14.2 billion of excess liquidity at June 30, 2022.</t>
  </si>
  <si>
    <t>The HQLA as of 30 June 2023 of 26.3 billion euros is primarily held in Level 1 cash and central bank reserves (94.9%), Level 2A bonds (3.5%) and Level 2B bonds (1.6%). This compares to 30.2 billion euros as of June 30, 2022 primarily held in Level 1 cash and central bank reserves (98.4%). In table 5.1 HQLA is presented as month-end-averages for each quarter.</t>
  </si>
  <si>
    <t xml:space="preserve">On 30 June 2023, the average margin of OP Financial Group’s senior and senior non-preferred wholesale funding and covered bonds was 33 basis points (27). </t>
  </si>
  <si>
    <t xml:space="preserve">In January–June, OP Financial Group issued long-term bonds worth EUR 3.3 billion (4.0). In the reporting period, OP Financial Group repaid in full the EUR 12.0 billion in TLTRO III loans. </t>
  </si>
  <si>
    <t>Risk exposure amount of insurance undertakings has decreased as a result of transition to SA.</t>
  </si>
  <si>
    <t>Exposures under Standardised Approach increased due to transition to Standardised Approach during the first quarter.</t>
  </si>
  <si>
    <t>Cash balances at central banks (17 billion) are not included to the table.</t>
  </si>
  <si>
    <t>Exposures under central counterparty clearing are shown in column 2%. Other items include rest of the exposures not shown in the separate lines. Exposures increased due to transition to Standardised Approach during the first quarter.</t>
  </si>
  <si>
    <t>Sector/subsector, 31 Dec 2022, EUR million</t>
  </si>
  <si>
    <t>Sector/subsector, 30 June 2023, EUR million</t>
  </si>
  <si>
    <t>Stage 2 exposures increased by EUR 2 billion concerning exposures related to a management overlay provision.</t>
  </si>
  <si>
    <t>The leverage ratio for OP Financial Group’s Banking was 9.4% (7.6). This higher ratio was due to decrease in exposure measure, which resulted from repayment of TLTRO III loans, as well as due to earnings for the period. The regulatory minimum requirement is 3%.</t>
  </si>
  <si>
    <t xml:space="preserve">Liquidity Coverage Ratio amounts have been amended after their initial disclosure. </t>
  </si>
  <si>
    <t>Template discloses information on exposures towards the most carbon intensive counterparties in the world.
OP Financial Group uses the CDP 2022: Full GHG Emissions Dataset. The dataset includes a total of 8 930 companies globally.
OP had no exposures towards TOP-20 carbon intensive firms on 30th June 2023.
Carbon intensive in this context is defined as the highest emitting companies in the world measured as absolute GHG emissions in Scope 1 and 2 categories. ​</t>
  </si>
  <si>
    <t>March 2023, December and September 2022 Total high-quality liquid assets (HQLA) have been amended after their initial disclosure.</t>
  </si>
  <si>
    <t>Loans to finance projects and businesses dedicated to Commercial or residential buildings that have obtained one of the following certifications, LEED gold or better, BREEAM very good or better, the Nordic Swan Ecolabel (Svanen) certification, or any other equivalent regional recognised certification with similar standards, or New or recently built commercial or public real estate buildings that are in class A or better in the Finnish energy classification for buildings or commercial buildings that have obtained at least 30% energy efficiency improvements by renovation. 30% improvements in energy efficiency is verified from Finnish energy classification certificates.</t>
  </si>
  <si>
    <t>Loans to finance projects and businesses dedicated to Sustainable forestry projects with a certification from FSC or PEFC.</t>
  </si>
  <si>
    <t>The amount of forbearance measures has increased slightly from end of last year.</t>
  </si>
  <si>
    <t>Current period
30 June 2023</t>
  </si>
  <si>
    <t>Last period
31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</si>
</sst>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numFmt numFmtId="165" formatCode="0.0"/>
    <numFmt numFmtId="166" formatCode="#,##0.00000,,"/>
    <numFmt numFmtId="167" formatCode="#,##0.00000000,,"/>
    <numFmt numFmtId="168" formatCode="#,##0.00,,"/>
    <numFmt numFmtId="169" formatCode="0.00000\ %"/>
    <numFmt numFmtId="170" formatCode="#,##0_ ;\-#,##0\ "/>
    <numFmt numFmtId="171" formatCode="#,##0.000000,,"/>
  </numFmts>
  <fonts count="74">
    <font>
      <sz val="11"/>
      <color theme="1"/>
      <name val="OP Chevin Pro Light"/>
      <family val="2"/>
      <scheme val="minor"/>
    </font>
    <font>
      <sz val="11"/>
      <color theme="1"/>
      <name val="OP Chevin Pro Light"/>
      <family val="2"/>
      <scheme val="minor"/>
    </font>
    <font>
      <sz val="14"/>
      <name val="OP Chevin Pro Light"/>
      <family val="2"/>
    </font>
    <font>
      <sz val="10"/>
      <name val="Arial"/>
      <family val="2"/>
    </font>
    <font>
      <sz val="11"/>
      <color indexed="53"/>
      <name val="OP Chevin Pro Light"/>
      <family val="2"/>
    </font>
    <font>
      <b/>
      <sz val="11"/>
      <color theme="9"/>
      <name val="OP Chevin Pro Light"/>
      <family val="2"/>
      <scheme val="minor"/>
    </font>
    <font>
      <sz val="11"/>
      <color theme="1"/>
      <name val="OP Chevin Pro Light"/>
      <family val="2"/>
      <charset val="238"/>
      <scheme val="minor"/>
    </font>
    <font>
      <b/>
      <sz val="10"/>
      <name val="Arial"/>
      <family val="2"/>
    </font>
    <font>
      <b/>
      <sz val="12"/>
      <name val="Arial"/>
      <family val="2"/>
    </font>
    <font>
      <b/>
      <sz val="20"/>
      <name val="Arial"/>
      <family val="2"/>
    </font>
    <font>
      <b/>
      <sz val="11"/>
      <color indexed="53"/>
      <name val="OP Chevin Pro Light"/>
      <family val="2"/>
    </font>
    <font>
      <u/>
      <sz val="11"/>
      <color theme="10"/>
      <name val="OP Chevin Pro Light"/>
      <family val="2"/>
      <scheme val="minor"/>
    </font>
    <font>
      <sz val="8"/>
      <name val="OP Chevin Pro Light"/>
      <family val="2"/>
      <scheme val="minor"/>
    </font>
    <font>
      <i/>
      <sz val="12"/>
      <name val="OP Chevin Pro Medium"/>
      <family val="2"/>
    </font>
    <font>
      <sz val="9"/>
      <name val="Calibri"/>
      <family val="2"/>
    </font>
    <font>
      <sz val="10"/>
      <name val="Calibri"/>
      <family val="2"/>
    </font>
    <font>
      <sz val="14"/>
      <name val="Calibri"/>
      <family val="2"/>
    </font>
    <font>
      <b/>
      <sz val="10"/>
      <name val="Calibri"/>
      <family val="2"/>
    </font>
    <font>
      <sz val="11"/>
      <name val="Calibri"/>
      <family val="2"/>
    </font>
    <font>
      <sz val="8"/>
      <name val="Calibri"/>
      <family val="2"/>
    </font>
    <font>
      <sz val="9"/>
      <color rgb="FF000000"/>
      <name val="Calibri"/>
      <family val="2"/>
    </font>
    <font>
      <sz val="11"/>
      <color theme="1"/>
      <name val="Calibri"/>
      <family val="2"/>
    </font>
    <font>
      <sz val="9"/>
      <color theme="1"/>
      <name val="Calibri"/>
      <family val="2"/>
    </font>
    <font>
      <b/>
      <sz val="9"/>
      <name val="Calibri"/>
      <family val="2"/>
    </font>
    <font>
      <sz val="8"/>
      <color theme="1"/>
      <name val="Calibri"/>
      <family val="2"/>
    </font>
    <font>
      <i/>
      <sz val="9"/>
      <name val="Calibri"/>
      <family val="2"/>
    </font>
    <font>
      <u/>
      <sz val="9"/>
      <name val="Calibri"/>
      <family val="2"/>
    </font>
    <font>
      <sz val="9"/>
      <color rgb="FFFF0000"/>
      <name val="Calibri"/>
      <family val="2"/>
    </font>
    <font>
      <sz val="11"/>
      <color rgb="FFFF0000"/>
      <name val="Calibri"/>
      <family val="2"/>
    </font>
    <font>
      <sz val="10"/>
      <color theme="1"/>
      <name val="Calibri"/>
      <family val="2"/>
    </font>
    <font>
      <sz val="10"/>
      <color rgb="FF000000"/>
      <name val="Calibri"/>
      <family val="2"/>
    </font>
    <font>
      <b/>
      <sz val="9"/>
      <color rgb="FFFF0000"/>
      <name val="Calibri"/>
      <family val="2"/>
    </font>
    <font>
      <u/>
      <sz val="10"/>
      <color theme="10"/>
      <name val="Calibri"/>
      <family val="2"/>
    </font>
    <font>
      <sz val="16"/>
      <color indexed="53"/>
      <name val="Calibri"/>
      <family val="2"/>
    </font>
    <font>
      <sz val="20"/>
      <name val="Calibri"/>
      <family val="2"/>
    </font>
    <font>
      <sz val="14"/>
      <color indexed="53"/>
      <name val="Calibri"/>
      <family val="2"/>
    </font>
    <font>
      <sz val="16"/>
      <name val="Calibri"/>
      <family val="2"/>
    </font>
    <font>
      <sz val="10"/>
      <color rgb="FFFF0000"/>
      <name val="Calibri"/>
      <family val="2"/>
    </font>
    <font>
      <sz val="8"/>
      <color indexed="53"/>
      <name val="Calibri"/>
      <family val="2"/>
    </font>
    <font>
      <b/>
      <sz val="9"/>
      <color indexed="53"/>
      <name val="Calibri"/>
      <family val="2"/>
    </font>
    <font>
      <sz val="9"/>
      <color theme="4"/>
      <name val="Calibri"/>
      <family val="2"/>
    </font>
    <font>
      <sz val="12"/>
      <color indexed="53"/>
      <name val="Calibri"/>
      <family val="2"/>
    </font>
    <font>
      <sz val="9"/>
      <color indexed="53"/>
      <name val="Calibri"/>
      <family val="2"/>
    </font>
    <font>
      <b/>
      <sz val="10"/>
      <color theme="1"/>
      <name val="Calibri"/>
      <family val="2"/>
    </font>
    <font>
      <b/>
      <sz val="9"/>
      <color theme="1"/>
      <name val="Calibri"/>
      <family val="2"/>
    </font>
    <font>
      <sz val="12"/>
      <color theme="1"/>
      <name val="Calibri"/>
      <family val="2"/>
    </font>
    <font>
      <b/>
      <sz val="16"/>
      <color theme="1"/>
      <name val="Calibri"/>
      <family val="2"/>
    </font>
    <font>
      <b/>
      <i/>
      <sz val="9"/>
      <name val="Calibri"/>
      <family val="2"/>
    </font>
    <font>
      <b/>
      <sz val="14"/>
      <color theme="1"/>
      <name val="Calibri"/>
      <family val="2"/>
    </font>
    <font>
      <b/>
      <sz val="11"/>
      <color theme="1"/>
      <name val="Calibri"/>
      <family val="2"/>
    </font>
    <font>
      <sz val="11"/>
      <color rgb="FF000000"/>
      <name val="Calibri"/>
      <family val="2"/>
    </font>
    <font>
      <strike/>
      <sz val="9"/>
      <name val="Calibri"/>
      <family val="2"/>
    </font>
    <font>
      <sz val="12"/>
      <color rgb="FFFF0000"/>
      <name val="Calibri"/>
      <family val="2"/>
    </font>
    <font>
      <strike/>
      <sz val="9"/>
      <color rgb="FFFF0000"/>
      <name val="Calibri"/>
      <family val="2"/>
    </font>
    <font>
      <b/>
      <sz val="14"/>
      <name val="Calibri"/>
      <family val="2"/>
    </font>
    <font>
      <b/>
      <sz val="12"/>
      <color theme="1"/>
      <name val="Calibri"/>
      <family val="2"/>
    </font>
    <font>
      <sz val="14"/>
      <color theme="1"/>
      <name val="Calibri"/>
      <family val="2"/>
    </font>
    <font>
      <sz val="8.5"/>
      <color theme="1"/>
      <name val="Calibri"/>
      <family val="2"/>
    </font>
    <font>
      <b/>
      <sz val="12"/>
      <name val="Calibri"/>
      <family val="2"/>
    </font>
    <font>
      <sz val="11"/>
      <color rgb="FF0070C0"/>
      <name val="Calibri"/>
      <family val="2"/>
    </font>
    <font>
      <sz val="12"/>
      <color rgb="FF000000"/>
      <name val="Calibri"/>
      <family val="2"/>
    </font>
    <font>
      <b/>
      <sz val="14"/>
      <color rgb="FF000000"/>
      <name val="Calibri"/>
      <family val="2"/>
    </font>
    <font>
      <b/>
      <sz val="9"/>
      <color rgb="FF000000"/>
      <name val="Calibri"/>
      <family val="2"/>
    </font>
    <font>
      <sz val="10"/>
      <color indexed="8"/>
      <name val="Helvetica Neue"/>
    </font>
    <font>
      <sz val="7"/>
      <color rgb="FF000000"/>
      <name val="OP Chevin Pro Light"/>
      <family val="2"/>
      <scheme val="minor"/>
    </font>
    <font>
      <u/>
      <sz val="10"/>
      <name val="Calibri"/>
      <family val="2"/>
    </font>
    <font>
      <u/>
      <sz val="9"/>
      <color rgb="FFFF0000"/>
      <name val="Calibri"/>
      <family val="2"/>
    </font>
    <font>
      <b/>
      <sz val="14"/>
      <color rgb="FFFF0000"/>
      <name val="Calibri"/>
      <family val="2"/>
    </font>
    <font>
      <sz val="11"/>
      <name val="OP Chevin Pro Light"/>
      <family val="2"/>
      <scheme val="minor"/>
    </font>
    <font>
      <i/>
      <strike/>
      <sz val="11"/>
      <color rgb="FFFF0000"/>
      <name val="OP Chevin Pro Light"/>
      <family val="2"/>
      <scheme val="minor"/>
    </font>
    <font>
      <sz val="4"/>
      <name val="OP Chevin Pro Light"/>
      <family val="2"/>
    </font>
    <font>
      <sz val="8"/>
      <color rgb="FFFF0000"/>
      <name val="Calibri"/>
      <family val="2"/>
    </font>
    <font>
      <sz val="11"/>
      <color rgb="FFFF0000"/>
      <name val="OP Chevin Pro Light"/>
      <family val="2"/>
      <scheme val="minor"/>
    </font>
    <font>
      <sz val="9"/>
      <color theme="1"/>
      <name val="OP Chevin Pro Light"/>
      <family val="2"/>
      <scheme val="minor"/>
    </font>
  </fonts>
  <fills count="9">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9"/>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23">
    <xf numFmtId="0" fontId="0" fillId="0" borderId="0"/>
    <xf numFmtId="9" fontId="1" fillId="0" borderId="0" applyFont="0" applyFill="0" applyBorder="0" applyAlignment="0" applyProtection="0"/>
    <xf numFmtId="0" fontId="2" fillId="0" borderId="0">
      <alignment horizontal="left"/>
    </xf>
    <xf numFmtId="0" fontId="3" fillId="0" borderId="0"/>
    <xf numFmtId="0" fontId="4" fillId="0" borderId="0"/>
    <xf numFmtId="0" fontId="3" fillId="0" borderId="0">
      <alignment vertical="center"/>
    </xf>
    <xf numFmtId="3" fontId="3" fillId="3" borderId="2" applyFont="0">
      <alignment horizontal="right" vertical="center"/>
      <protection locked="0"/>
    </xf>
    <xf numFmtId="0" fontId="6" fillId="0" borderId="0"/>
    <xf numFmtId="0" fontId="3" fillId="0" borderId="0">
      <alignment vertical="center"/>
    </xf>
    <xf numFmtId="0" fontId="3" fillId="0" borderId="0"/>
    <xf numFmtId="0" fontId="8" fillId="0" borderId="0" applyNumberFormat="0" applyFill="0" applyBorder="0" applyAlignment="0" applyProtection="0"/>
    <xf numFmtId="0" fontId="9" fillId="4" borderId="15" applyNumberFormat="0" applyFill="0" applyBorder="0" applyAlignment="0" applyProtection="0">
      <alignment horizontal="left"/>
    </xf>
    <xf numFmtId="0" fontId="7" fillId="4" borderId="6" applyFont="0" applyBorder="0">
      <alignment horizontal="center" wrapText="1"/>
    </xf>
    <xf numFmtId="0" fontId="3" fillId="0" borderId="0"/>
    <xf numFmtId="0" fontId="10" fillId="0" borderId="0"/>
    <xf numFmtId="0" fontId="3" fillId="0" borderId="0"/>
    <xf numFmtId="0" fontId="3" fillId="0" borderId="0"/>
    <xf numFmtId="0" fontId="11" fillId="0" borderId="0" applyNumberFormat="0" applyFill="0" applyBorder="0" applyAlignment="0" applyProtection="0"/>
    <xf numFmtId="0" fontId="13" fillId="0" borderId="0">
      <alignment horizontal="left"/>
    </xf>
    <xf numFmtId="0" fontId="63" fillId="0" borderId="0" applyNumberFormat="0" applyFill="0" applyBorder="0" applyProtection="0">
      <alignment vertical="top" wrapText="1"/>
    </xf>
    <xf numFmtId="0" fontId="1" fillId="0" borderId="0"/>
    <xf numFmtId="0" fontId="3" fillId="0" borderId="0"/>
    <xf numFmtId="43" fontId="1" fillId="0" borderId="0" applyFont="0" applyFill="0" applyBorder="0" applyAlignment="0" applyProtection="0"/>
  </cellStyleXfs>
  <cellXfs count="683">
    <xf numFmtId="0" fontId="0" fillId="0" borderId="0" xfId="0"/>
    <xf numFmtId="0" fontId="15" fillId="0" borderId="0" xfId="0" applyFont="1" applyAlignment="1">
      <alignment vertical="center"/>
    </xf>
    <xf numFmtId="0" fontId="15" fillId="0" borderId="0" xfId="0" applyFont="1"/>
    <xf numFmtId="0" fontId="16" fillId="0" borderId="0" xfId="2" applyFont="1">
      <alignment horizontal="left"/>
    </xf>
    <xf numFmtId="0" fontId="17" fillId="0" borderId="0" xfId="0" applyFont="1"/>
    <xf numFmtId="0" fontId="15" fillId="0" borderId="0" xfId="0" applyFont="1" applyAlignment="1">
      <alignment horizontal="left" wrapText="1"/>
    </xf>
    <xf numFmtId="0" fontId="14" fillId="0" borderId="0" xfId="0" applyFont="1"/>
    <xf numFmtId="0" fontId="21" fillId="5" borderId="0" xfId="0" applyFont="1" applyFill="1"/>
    <xf numFmtId="0" fontId="22" fillId="0" borderId="0" xfId="0" applyFont="1"/>
    <xf numFmtId="0" fontId="21" fillId="0" borderId="0" xfId="0" applyFont="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indent="1"/>
    </xf>
    <xf numFmtId="164" fontId="14" fillId="0" borderId="0" xfId="0" applyNumberFormat="1" applyFont="1" applyAlignment="1">
      <alignment horizontal="right" vertical="center"/>
    </xf>
    <xf numFmtId="0" fontId="14" fillId="0" borderId="0" xfId="0" quotePrefix="1" applyFont="1"/>
    <xf numFmtId="4" fontId="24" fillId="0" borderId="0" xfId="0" applyNumberFormat="1" applyFont="1"/>
    <xf numFmtId="0" fontId="14" fillId="0" borderId="0" xfId="0" applyFont="1" applyAlignment="1">
      <alignment vertical="center"/>
    </xf>
    <xf numFmtId="164" fontId="14" fillId="0" borderId="0" xfId="9" applyNumberFormat="1" applyFont="1" applyAlignment="1">
      <alignment horizontal="right" vertical="center" wrapText="1"/>
    </xf>
    <xf numFmtId="0" fontId="14" fillId="0" borderId="0" xfId="0" applyFont="1" applyAlignment="1">
      <alignment horizontal="center" vertical="center"/>
    </xf>
    <xf numFmtId="0" fontId="14" fillId="0" borderId="0" xfId="0" applyFont="1" applyAlignment="1">
      <alignment horizontal="justify" vertical="center" wrapText="1"/>
    </xf>
    <xf numFmtId="0" fontId="14" fillId="7" borderId="0" xfId="0" applyFont="1" applyFill="1" applyAlignment="1">
      <alignment horizontal="center" vertical="center"/>
    </xf>
    <xf numFmtId="0" fontId="14" fillId="7" borderId="0" xfId="0" applyFont="1" applyFill="1" applyAlignment="1">
      <alignment vertical="center" wrapText="1"/>
    </xf>
    <xf numFmtId="0" fontId="14" fillId="7" borderId="0" xfId="0" applyFont="1" applyFill="1" applyAlignment="1">
      <alignment vertical="center"/>
    </xf>
    <xf numFmtId="164" fontId="14" fillId="7" borderId="0" xfId="0" applyNumberFormat="1" applyFont="1" applyFill="1" applyAlignment="1">
      <alignment horizontal="right" vertical="center"/>
    </xf>
    <xf numFmtId="0" fontId="25" fillId="0" borderId="0" xfId="0" applyFont="1" applyAlignment="1">
      <alignment vertical="center" wrapText="1"/>
    </xf>
    <xf numFmtId="0" fontId="21" fillId="5" borderId="0" xfId="0" applyFont="1" applyFill="1" applyAlignment="1">
      <alignment horizontal="center" vertical="center"/>
    </xf>
    <xf numFmtId="0" fontId="14" fillId="0" borderId="0" xfId="9" applyFont="1" applyAlignment="1">
      <alignment horizontal="center" vertical="center" wrapText="1"/>
    </xf>
    <xf numFmtId="0" fontId="26" fillId="0" borderId="0" xfId="9" applyFont="1" applyAlignment="1">
      <alignment horizontal="left" vertical="center" wrapText="1" indent="2"/>
    </xf>
    <xf numFmtId="164" fontId="14" fillId="0" borderId="0" xfId="9" applyNumberFormat="1" applyFont="1" applyAlignment="1">
      <alignment horizontal="right"/>
    </xf>
    <xf numFmtId="0" fontId="18" fillId="5" borderId="0" xfId="0" applyFont="1" applyFill="1"/>
    <xf numFmtId="0" fontId="27" fillId="0" borderId="0" xfId="0" applyFont="1" applyAlignment="1">
      <alignment vertical="center" wrapText="1"/>
    </xf>
    <xf numFmtId="0" fontId="23" fillId="0" borderId="1" xfId="0" applyFont="1" applyBorder="1" applyAlignment="1">
      <alignment horizontal="left"/>
    </xf>
    <xf numFmtId="0" fontId="14" fillId="0" borderId="5" xfId="0" applyFont="1" applyBorder="1" applyAlignment="1">
      <alignment vertical="center" wrapText="1"/>
    </xf>
    <xf numFmtId="0" fontId="23" fillId="0" borderId="2" xfId="0" applyFont="1" applyBorder="1" applyAlignment="1">
      <alignment horizontal="center" vertical="center" wrapText="1"/>
    </xf>
    <xf numFmtId="0" fontId="29" fillId="5" borderId="0" xfId="0" applyFont="1" applyFill="1" applyAlignment="1">
      <alignment vertical="center" wrapText="1"/>
    </xf>
    <xf numFmtId="0" fontId="21" fillId="8" borderId="0" xfId="0" applyFont="1" applyFill="1"/>
    <xf numFmtId="0" fontId="14" fillId="0" borderId="0" xfId="0" applyFont="1" applyAlignment="1">
      <alignment horizontal="left" vertical="center"/>
    </xf>
    <xf numFmtId="164" fontId="14" fillId="0" borderId="0" xfId="1" applyNumberFormat="1" applyFont="1" applyFill="1" applyBorder="1" applyAlignment="1">
      <alignment wrapText="1"/>
    </xf>
    <xf numFmtId="49" fontId="14" fillId="0" borderId="0" xfId="0" applyNumberFormat="1" applyFont="1" applyAlignment="1">
      <alignment horizontal="center" vertical="center" wrapText="1"/>
    </xf>
    <xf numFmtId="164" fontId="27" fillId="0" borderId="0" xfId="0" applyNumberFormat="1" applyFont="1" applyAlignment="1">
      <alignment vertical="center" wrapText="1"/>
    </xf>
    <xf numFmtId="164" fontId="14" fillId="0" borderId="0" xfId="0" applyNumberFormat="1" applyFont="1" applyAlignment="1">
      <alignment vertical="center" wrapText="1"/>
    </xf>
    <xf numFmtId="0" fontId="31" fillId="0" borderId="0" xfId="0" applyFont="1" applyAlignment="1">
      <alignment horizontal="center" vertical="center" wrapText="1"/>
    </xf>
    <xf numFmtId="164" fontId="27" fillId="0" borderId="0" xfId="3" applyNumberFormat="1" applyFont="1" applyAlignment="1">
      <alignment horizontal="right"/>
    </xf>
    <xf numFmtId="0" fontId="22" fillId="0" borderId="0" xfId="0" applyFont="1" applyAlignment="1">
      <alignment horizontal="center" vertical="center" wrapText="1"/>
    </xf>
    <xf numFmtId="0" fontId="14" fillId="0" borderId="0" xfId="0" applyFont="1" applyAlignment="1">
      <alignment horizontal="left" vertical="center" wrapText="1"/>
    </xf>
    <xf numFmtId="3" fontId="27" fillId="0" borderId="0" xfId="0" applyNumberFormat="1" applyFont="1" applyAlignment="1">
      <alignment wrapText="1"/>
    </xf>
    <xf numFmtId="0" fontId="14" fillId="7" borderId="0" xfId="0" applyFont="1" applyFill="1" applyAlignment="1">
      <alignment wrapText="1"/>
    </xf>
    <xf numFmtId="164" fontId="14" fillId="7" borderId="0" xfId="3" quotePrefix="1" applyNumberFormat="1" applyFont="1" applyFill="1" applyAlignment="1">
      <alignment horizontal="right"/>
    </xf>
    <xf numFmtId="0" fontId="14" fillId="0" borderId="0" xfId="0" applyFont="1" applyAlignment="1">
      <alignment wrapText="1"/>
    </xf>
    <xf numFmtId="0" fontId="14" fillId="0" borderId="0" xfId="0" applyFont="1" applyAlignment="1">
      <alignment horizontal="left" vertical="center" wrapText="1" indent="3"/>
    </xf>
    <xf numFmtId="0" fontId="29" fillId="5" borderId="0" xfId="0" applyFont="1" applyFill="1"/>
    <xf numFmtId="0" fontId="14" fillId="7" borderId="0" xfId="0" applyFont="1" applyFill="1" applyAlignment="1">
      <alignment horizontal="center" vertical="center" wrapText="1"/>
    </xf>
    <xf numFmtId="0" fontId="14" fillId="0" borderId="0" xfId="3" applyFont="1"/>
    <xf numFmtId="0" fontId="14" fillId="0" borderId="0" xfId="3" applyFont="1" applyAlignment="1">
      <alignment wrapText="1"/>
    </xf>
    <xf numFmtId="165" fontId="14" fillId="0" borderId="0" xfId="3" applyNumberFormat="1" applyFont="1"/>
    <xf numFmtId="0" fontId="14" fillId="7" borderId="0" xfId="0" applyFont="1" applyFill="1" applyAlignment="1">
      <alignment horizontal="right" vertical="center" wrapText="1"/>
    </xf>
    <xf numFmtId="164" fontId="27" fillId="7" borderId="0" xfId="0" applyNumberFormat="1" applyFont="1" applyFill="1" applyAlignment="1">
      <alignment vertical="center" wrapText="1"/>
    </xf>
    <xf numFmtId="164" fontId="14" fillId="0" borderId="0" xfId="3" applyNumberFormat="1" applyFont="1" applyAlignment="1">
      <alignment horizontal="right"/>
    </xf>
    <xf numFmtId="49" fontId="29" fillId="0" borderId="0" xfId="0" applyNumberFormat="1" applyFont="1" applyAlignment="1">
      <alignment horizontal="left"/>
    </xf>
    <xf numFmtId="0" fontId="32" fillId="0" borderId="0" xfId="17" applyFont="1" applyFill="1"/>
    <xf numFmtId="0" fontId="29" fillId="0" borderId="0" xfId="0" applyFont="1"/>
    <xf numFmtId="0" fontId="33" fillId="0" borderId="0" xfId="4" applyFont="1"/>
    <xf numFmtId="0" fontId="34" fillId="0" borderId="0" xfId="4" applyFont="1"/>
    <xf numFmtId="0" fontId="35" fillId="0" borderId="0" xfId="4" applyFont="1"/>
    <xf numFmtId="0" fontId="35" fillId="5" borderId="0" xfId="4" applyFont="1" applyFill="1"/>
    <xf numFmtId="49" fontId="21" fillId="0" borderId="0" xfId="0" applyNumberFormat="1" applyFont="1" applyAlignment="1">
      <alignment horizontal="left"/>
    </xf>
    <xf numFmtId="0" fontId="36" fillId="0" borderId="0" xfId="2" applyFont="1">
      <alignment horizontal="left"/>
    </xf>
    <xf numFmtId="49" fontId="29" fillId="5" borderId="0" xfId="0" applyNumberFormat="1" applyFont="1" applyFill="1" applyAlignment="1">
      <alignment horizontal="left"/>
    </xf>
    <xf numFmtId="49" fontId="21" fillId="5" borderId="0" xfId="0" applyNumberFormat="1" applyFont="1" applyFill="1" applyAlignment="1">
      <alignment horizontal="left"/>
    </xf>
    <xf numFmtId="0" fontId="22" fillId="5" borderId="0" xfId="0" applyFont="1" applyFill="1"/>
    <xf numFmtId="0" fontId="28" fillId="0" borderId="0" xfId="0" applyFont="1"/>
    <xf numFmtId="0" fontId="28" fillId="5" borderId="0" xfId="0" applyFont="1" applyFill="1"/>
    <xf numFmtId="0" fontId="37" fillId="5" borderId="0" xfId="0" applyFont="1" applyFill="1"/>
    <xf numFmtId="0" fontId="38" fillId="0" borderId="0" xfId="3" applyFont="1" applyAlignment="1">
      <alignment horizontal="left"/>
    </xf>
    <xf numFmtId="0" fontId="38" fillId="5" borderId="0" xfId="3" applyFont="1" applyFill="1" applyAlignment="1">
      <alignment horizontal="left"/>
    </xf>
    <xf numFmtId="0" fontId="14" fillId="5" borderId="0" xfId="0" applyFont="1" applyFill="1"/>
    <xf numFmtId="0" fontId="39" fillId="5" borderId="0" xfId="3" applyFont="1" applyFill="1" applyAlignment="1">
      <alignment horizontal="left"/>
    </xf>
    <xf numFmtId="0" fontId="14" fillId="5" borderId="0" xfId="3" applyFont="1" applyFill="1" applyAlignment="1">
      <alignment wrapText="1"/>
    </xf>
    <xf numFmtId="0" fontId="14" fillId="0" borderId="0" xfId="3" applyFont="1" applyAlignment="1">
      <alignment horizontal="left"/>
    </xf>
    <xf numFmtId="0" fontId="14" fillId="5" borderId="0" xfId="3" applyFont="1" applyFill="1"/>
    <xf numFmtId="0" fontId="14" fillId="5" borderId="0" xfId="3" applyFont="1" applyFill="1" applyAlignment="1">
      <alignment horizontal="left" wrapText="1"/>
    </xf>
    <xf numFmtId="0" fontId="14" fillId="5" borderId="0" xfId="3" applyFont="1" applyFill="1" applyAlignment="1">
      <alignment horizontal="left"/>
    </xf>
    <xf numFmtId="0" fontId="40" fillId="0" borderId="0" xfId="0" applyFont="1"/>
    <xf numFmtId="0" fontId="40" fillId="0" borderId="0" xfId="0" applyFont="1" applyAlignment="1">
      <alignment horizontal="center"/>
    </xf>
    <xf numFmtId="0" fontId="23" fillId="0" borderId="1" xfId="0" applyFont="1" applyBorder="1"/>
    <xf numFmtId="14" fontId="23" fillId="0" borderId="1" xfId="0" applyNumberFormat="1" applyFont="1" applyBorder="1" applyAlignment="1">
      <alignment horizontal="right" wrapText="1"/>
    </xf>
    <xf numFmtId="0" fontId="14" fillId="7" borderId="0" xfId="0" applyFont="1" applyFill="1"/>
    <xf numFmtId="164" fontId="27" fillId="7" borderId="0" xfId="3" applyNumberFormat="1" applyFont="1" applyFill="1" applyAlignment="1">
      <alignment horizontal="right"/>
    </xf>
    <xf numFmtId="164" fontId="14" fillId="7" borderId="0" xfId="3" applyNumberFormat="1" applyFont="1" applyFill="1" applyAlignment="1">
      <alignment horizontal="right"/>
    </xf>
    <xf numFmtId="0" fontId="39" fillId="0" borderId="0" xfId="3" applyFont="1"/>
    <xf numFmtId="0" fontId="37" fillId="0" borderId="0" xfId="0" applyFont="1" applyAlignment="1">
      <alignment horizontal="left"/>
    </xf>
    <xf numFmtId="0" fontId="41" fillId="0" borderId="0" xfId="4" applyFont="1" applyAlignment="1">
      <alignment horizontal="right"/>
    </xf>
    <xf numFmtId="0" fontId="14" fillId="0" borderId="2" xfId="0" applyFont="1" applyBorder="1" applyAlignment="1">
      <alignment horizontal="center" vertical="center" wrapText="1"/>
    </xf>
    <xf numFmtId="0" fontId="14" fillId="0" borderId="0" xfId="0" applyFont="1" applyAlignment="1">
      <alignment horizontal="right" vertical="center" wrapText="1"/>
    </xf>
    <xf numFmtId="0" fontId="27" fillId="0" borderId="0" xfId="0" applyFont="1"/>
    <xf numFmtId="0" fontId="14" fillId="7" borderId="1" xfId="0" applyFont="1" applyFill="1" applyBorder="1" applyAlignment="1">
      <alignment horizontal="right" vertical="center" wrapText="1"/>
    </xf>
    <xf numFmtId="0" fontId="14" fillId="7" borderId="1" xfId="0" applyFont="1" applyFill="1" applyBorder="1" applyAlignment="1">
      <alignment vertical="center" wrapText="1"/>
    </xf>
    <xf numFmtId="0" fontId="22" fillId="0" borderId="0" xfId="0" applyFont="1" applyAlignment="1">
      <alignment horizontal="right"/>
    </xf>
    <xf numFmtId="0" fontId="14" fillId="5" borderId="0" xfId="0" applyFont="1" applyFill="1" applyAlignment="1">
      <alignment wrapText="1"/>
    </xf>
    <xf numFmtId="0" fontId="21" fillId="5" borderId="0" xfId="0" applyFont="1" applyFill="1" applyAlignment="1">
      <alignment horizontal="right"/>
    </xf>
    <xf numFmtId="0" fontId="23" fillId="0" borderId="0" xfId="3" applyFont="1" applyAlignment="1">
      <alignment horizontal="left"/>
    </xf>
    <xf numFmtId="0" fontId="23" fillId="0" borderId="1" xfId="3" applyFont="1" applyBorder="1" applyAlignment="1">
      <alignment horizontal="left"/>
    </xf>
    <xf numFmtId="0" fontId="14" fillId="0" borderId="1" xfId="3" applyFont="1" applyBorder="1"/>
    <xf numFmtId="14" fontId="23" fillId="0" borderId="1" xfId="3" applyNumberFormat="1" applyFont="1" applyBorder="1" applyAlignment="1">
      <alignment horizontal="right" wrapText="1"/>
    </xf>
    <xf numFmtId="0" fontId="14" fillId="0" borderId="0" xfId="3" applyFont="1" applyAlignment="1">
      <alignment horizontal="right"/>
    </xf>
    <xf numFmtId="0" fontId="23" fillId="0" borderId="1" xfId="3" applyFont="1" applyBorder="1"/>
    <xf numFmtId="0" fontId="14" fillId="0" borderId="0" xfId="3" applyFont="1" applyAlignment="1">
      <alignment horizontal="left" vertical="top" wrapText="1"/>
    </xf>
    <xf numFmtId="0" fontId="23" fillId="0" borderId="1" xfId="3" applyFont="1" applyBorder="1" applyAlignment="1">
      <alignment wrapText="1"/>
    </xf>
    <xf numFmtId="0" fontId="15" fillId="5" borderId="0" xfId="3" applyFont="1" applyFill="1" applyAlignment="1">
      <alignment vertical="top" wrapText="1"/>
    </xf>
    <xf numFmtId="0" fontId="14" fillId="0" borderId="0" xfId="3" applyFont="1" applyAlignment="1">
      <alignment vertical="top" wrapText="1"/>
    </xf>
    <xf numFmtId="0" fontId="43" fillId="0" borderId="0" xfId="0" applyFont="1"/>
    <xf numFmtId="0" fontId="23" fillId="0" borderId="4" xfId="0" applyFont="1" applyBorder="1" applyAlignment="1">
      <alignment vertical="center" wrapText="1"/>
    </xf>
    <xf numFmtId="0" fontId="25" fillId="0" borderId="5" xfId="0" applyFont="1" applyBorder="1" applyAlignment="1">
      <alignment vertical="center" wrapText="1"/>
    </xf>
    <xf numFmtId="0" fontId="14" fillId="0" borderId="10" xfId="0" applyFont="1" applyBorder="1" applyAlignment="1">
      <alignment horizontal="center" vertical="center" wrapText="1"/>
    </xf>
    <xf numFmtId="0" fontId="27" fillId="0" borderId="0" xfId="0" applyFont="1" applyAlignment="1">
      <alignment horizontal="center" vertical="center" wrapText="1"/>
    </xf>
    <xf numFmtId="0" fontId="36" fillId="0" borderId="0" xfId="3" applyFont="1"/>
    <xf numFmtId="14" fontId="23" fillId="0" borderId="1" xfId="3" applyNumberFormat="1" applyFont="1" applyBorder="1" applyAlignment="1">
      <alignment horizontal="left"/>
    </xf>
    <xf numFmtId="0" fontId="14" fillId="0" borderId="1" xfId="0" applyFont="1" applyBorder="1"/>
    <xf numFmtId="0" fontId="14" fillId="7" borderId="0" xfId="3" applyFont="1" applyFill="1" applyAlignment="1">
      <alignment horizontal="left"/>
    </xf>
    <xf numFmtId="0" fontId="14" fillId="0" borderId="0" xfId="2" applyFont="1" applyAlignment="1">
      <alignment horizontal="left" wrapText="1"/>
    </xf>
    <xf numFmtId="0" fontId="23" fillId="0" borderId="0" xfId="0" applyFont="1"/>
    <xf numFmtId="0" fontId="14" fillId="0" borderId="2" xfId="0" applyFont="1" applyBorder="1" applyAlignment="1">
      <alignment horizontal="center" vertical="center"/>
    </xf>
    <xf numFmtId="0" fontId="23" fillId="0" borderId="0" xfId="0" applyFont="1" applyAlignment="1">
      <alignment horizontal="center" vertical="center" wrapText="1"/>
    </xf>
    <xf numFmtId="3" fontId="23" fillId="0" borderId="0" xfId="0" applyNumberFormat="1" applyFont="1" applyAlignment="1">
      <alignment wrapText="1"/>
    </xf>
    <xf numFmtId="0" fontId="48" fillId="0" borderId="0" xfId="0" applyFont="1"/>
    <xf numFmtId="164" fontId="14" fillId="0" borderId="0" xfId="3" quotePrefix="1" applyNumberFormat="1" applyFont="1" applyAlignment="1">
      <alignment horizontal="right"/>
    </xf>
    <xf numFmtId="0" fontId="14" fillId="0" borderId="2" xfId="0" applyFont="1" applyBorder="1" applyAlignment="1">
      <alignment horizontal="center"/>
    </xf>
    <xf numFmtId="0" fontId="23" fillId="0" borderId="2" xfId="0" applyFont="1" applyBorder="1" applyAlignment="1">
      <alignment horizontal="center" wrapText="1"/>
    </xf>
    <xf numFmtId="164" fontId="14" fillId="0" borderId="0" xfId="0" applyNumberFormat="1" applyFont="1"/>
    <xf numFmtId="0" fontId="23" fillId="0" borderId="0" xfId="0" applyFont="1" applyAlignment="1">
      <alignment vertical="center" wrapText="1"/>
    </xf>
    <xf numFmtId="9" fontId="23" fillId="0" borderId="8" xfId="0" applyNumberFormat="1" applyFont="1" applyBorder="1" applyAlignment="1">
      <alignment horizontal="center" vertical="center" wrapText="1"/>
    </xf>
    <xf numFmtId="9" fontId="23" fillId="0" borderId="2" xfId="0" applyNumberFormat="1" applyFont="1" applyBorder="1" applyAlignment="1">
      <alignment horizontal="center" vertical="center" wrapText="1"/>
    </xf>
    <xf numFmtId="0" fontId="23" fillId="0" borderId="1" xfId="0" applyFont="1" applyBorder="1" applyAlignment="1">
      <alignment vertical="center" wrapText="1"/>
    </xf>
    <xf numFmtId="0" fontId="14" fillId="0" borderId="8" xfId="0" applyFont="1" applyBorder="1" applyAlignment="1">
      <alignment horizontal="center" vertical="center"/>
    </xf>
    <xf numFmtId="3" fontId="14" fillId="0" borderId="0" xfId="0" applyNumberFormat="1" applyFont="1" applyAlignment="1">
      <alignment wrapText="1"/>
    </xf>
    <xf numFmtId="3" fontId="14" fillId="7" borderId="0" xfId="0" applyNumberFormat="1" applyFont="1" applyFill="1" applyAlignment="1">
      <alignment wrapText="1"/>
    </xf>
    <xf numFmtId="0" fontId="23" fillId="0" borderId="8" xfId="0" applyFont="1" applyBorder="1" applyAlignment="1">
      <alignment horizontal="center" vertical="center" wrapText="1"/>
    </xf>
    <xf numFmtId="0" fontId="22" fillId="7" borderId="0" xfId="0" applyFont="1" applyFill="1" applyAlignment="1">
      <alignment horizontal="center" vertical="center" wrapText="1"/>
    </xf>
    <xf numFmtId="0" fontId="44" fillId="0" borderId="0" xfId="0" applyFont="1" applyAlignment="1">
      <alignment horizontal="center" vertical="center" wrapText="1"/>
    </xf>
    <xf numFmtId="10" fontId="23" fillId="0" borderId="0" xfId="1" applyNumberFormat="1" applyFont="1" applyFill="1" applyBorder="1" applyAlignment="1">
      <alignment wrapText="1"/>
    </xf>
    <xf numFmtId="10" fontId="14" fillId="7" borderId="0" xfId="1" applyNumberFormat="1" applyFont="1" applyFill="1" applyBorder="1" applyAlignment="1">
      <alignment wrapText="1"/>
    </xf>
    <xf numFmtId="0" fontId="49" fillId="5" borderId="0" xfId="0" applyFont="1" applyFill="1"/>
    <xf numFmtId="0" fontId="50" fillId="0" borderId="0" xfId="0" applyFont="1" applyAlignment="1">
      <alignment vertical="center"/>
    </xf>
    <xf numFmtId="0" fontId="50" fillId="5" borderId="0" xfId="0" applyFont="1" applyFill="1" applyAlignment="1">
      <alignment vertical="center"/>
    </xf>
    <xf numFmtId="0" fontId="21" fillId="5" borderId="0" xfId="0" applyFont="1" applyFill="1" applyAlignment="1">
      <alignment vertical="center" wrapText="1"/>
    </xf>
    <xf numFmtId="0" fontId="23" fillId="0" borderId="7" xfId="0" applyFont="1" applyBorder="1" applyAlignment="1">
      <alignment vertical="center" wrapText="1"/>
    </xf>
    <xf numFmtId="0" fontId="23" fillId="0" borderId="8" xfId="0" applyFont="1" applyBorder="1" applyAlignment="1">
      <alignment vertical="center" wrapText="1"/>
    </xf>
    <xf numFmtId="0" fontId="23" fillId="0" borderId="10" xfId="0" applyFont="1" applyBorder="1" applyAlignment="1">
      <alignment horizontal="center" vertical="center" wrapText="1"/>
    </xf>
    <xf numFmtId="0" fontId="14" fillId="0" borderId="1" xfId="0" applyFont="1" applyBorder="1" applyAlignment="1">
      <alignment vertical="center" wrapText="1"/>
    </xf>
    <xf numFmtId="0" fontId="14" fillId="0" borderId="6" xfId="0" applyFont="1" applyBorder="1" applyAlignment="1">
      <alignment horizontal="center" vertical="center" wrapText="1"/>
    </xf>
    <xf numFmtId="164" fontId="27" fillId="0" borderId="0" xfId="1" applyNumberFormat="1" applyFont="1" applyFill="1" applyBorder="1" applyAlignment="1">
      <alignment wrapText="1"/>
    </xf>
    <xf numFmtId="164" fontId="27" fillId="7" borderId="0" xfId="1" applyNumberFormat="1" applyFont="1" applyFill="1" applyBorder="1" applyAlignment="1">
      <alignment wrapText="1"/>
    </xf>
    <xf numFmtId="0" fontId="28" fillId="2" borderId="0" xfId="0" applyFont="1" applyFill="1"/>
    <xf numFmtId="0" fontId="21" fillId="2" borderId="0" xfId="0" applyFont="1" applyFill="1" applyAlignment="1">
      <alignment horizontal="right"/>
    </xf>
    <xf numFmtId="0" fontId="28" fillId="2" borderId="0" xfId="0" applyFont="1" applyFill="1" applyAlignment="1">
      <alignment horizontal="right"/>
    </xf>
    <xf numFmtId="0" fontId="23" fillId="0" borderId="0" xfId="0" applyFont="1" applyAlignment="1">
      <alignment vertical="center"/>
    </xf>
    <xf numFmtId="0" fontId="51" fillId="0" borderId="0" xfId="0" applyFont="1"/>
    <xf numFmtId="0" fontId="27" fillId="0" borderId="0" xfId="0" applyFont="1" applyAlignment="1">
      <alignment vertical="center"/>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49" fontId="14" fillId="7" borderId="0" xfId="0" applyNumberFormat="1" applyFont="1" applyFill="1" applyAlignment="1">
      <alignment horizontal="center" vertical="center" wrapText="1"/>
    </xf>
    <xf numFmtId="49" fontId="23" fillId="0" borderId="0" xfId="0" applyNumberFormat="1" applyFont="1" applyAlignment="1">
      <alignment horizontal="center" vertical="center" wrapText="1"/>
    </xf>
    <xf numFmtId="168" fontId="23" fillId="0" borderId="0" xfId="3" applyNumberFormat="1" applyFont="1" applyAlignment="1">
      <alignment horizontal="right"/>
    </xf>
    <xf numFmtId="0" fontId="18" fillId="0" borderId="0" xfId="0" applyFont="1"/>
    <xf numFmtId="0" fontId="23" fillId="0" borderId="1" xfId="0" applyFont="1" applyBorder="1" applyAlignment="1">
      <alignment vertical="center"/>
    </xf>
    <xf numFmtId="0" fontId="45" fillId="0" borderId="0" xfId="0" applyFont="1" applyAlignment="1">
      <alignment vertical="center"/>
    </xf>
    <xf numFmtId="0" fontId="45" fillId="0" borderId="0" xfId="0" applyFont="1"/>
    <xf numFmtId="0" fontId="23" fillId="0" borderId="5" xfId="0" applyFont="1" applyBorder="1" applyAlignment="1">
      <alignment horizontal="center" vertical="center" wrapText="1"/>
    </xf>
    <xf numFmtId="0" fontId="23" fillId="0" borderId="1" xfId="0" applyFont="1" applyBorder="1" applyAlignment="1">
      <alignment horizontal="center" vertical="center" wrapText="1"/>
    </xf>
    <xf numFmtId="164" fontId="23" fillId="0" borderId="0" xfId="0" applyNumberFormat="1" applyFont="1" applyAlignment="1">
      <alignment vertical="center" wrapText="1"/>
    </xf>
    <xf numFmtId="164" fontId="23" fillId="0" borderId="0" xfId="0" applyNumberFormat="1" applyFont="1" applyAlignment="1">
      <alignment vertical="center"/>
    </xf>
    <xf numFmtId="0" fontId="52" fillId="0" borderId="0" xfId="0" applyFont="1"/>
    <xf numFmtId="0" fontId="28" fillId="0" borderId="0" xfId="0" applyFont="1" applyAlignment="1">
      <alignment vertical="center"/>
    </xf>
    <xf numFmtId="0" fontId="21" fillId="0" borderId="0" xfId="0" applyFont="1" applyAlignment="1">
      <alignment vertical="center"/>
    </xf>
    <xf numFmtId="0" fontId="23"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27" fillId="7" borderId="0" xfId="0" applyFont="1" applyFill="1" applyAlignment="1">
      <alignment horizontal="center" vertical="center" wrapText="1"/>
    </xf>
    <xf numFmtId="0" fontId="53" fillId="7" borderId="0" xfId="0" applyFont="1" applyFill="1" applyAlignment="1">
      <alignment horizontal="center" vertical="center" wrapText="1"/>
    </xf>
    <xf numFmtId="0" fontId="53" fillId="0" borderId="0" xfId="0" applyFont="1" applyAlignment="1">
      <alignment horizontal="center" vertical="center"/>
    </xf>
    <xf numFmtId="164" fontId="14" fillId="7" borderId="0" xfId="0" applyNumberFormat="1" applyFont="1" applyFill="1" applyAlignment="1">
      <alignment vertical="center" wrapText="1"/>
    </xf>
    <xf numFmtId="164" fontId="14" fillId="7" borderId="0" xfId="1" applyNumberFormat="1" applyFont="1" applyFill="1" applyBorder="1" applyAlignment="1">
      <alignment wrapText="1"/>
    </xf>
    <xf numFmtId="0" fontId="21" fillId="0" borderId="0" xfId="0" applyFont="1" applyAlignment="1">
      <alignment horizontal="center" vertical="center"/>
    </xf>
    <xf numFmtId="0" fontId="54" fillId="0" borderId="0" xfId="0" applyFont="1" applyAlignment="1">
      <alignment vertical="center" wrapText="1"/>
    </xf>
    <xf numFmtId="0" fontId="14" fillId="0" borderId="0" xfId="2" applyFont="1">
      <alignment horizontal="left"/>
    </xf>
    <xf numFmtId="0" fontId="22" fillId="0" borderId="0" xfId="0" applyFont="1" applyAlignment="1">
      <alignment horizontal="center" vertical="center"/>
    </xf>
    <xf numFmtId="0" fontId="22" fillId="0" borderId="0" xfId="0" applyFont="1" applyAlignment="1">
      <alignment vertical="center" wrapText="1"/>
    </xf>
    <xf numFmtId="0" fontId="26" fillId="0" borderId="0" xfId="0" applyFont="1" applyAlignment="1">
      <alignment vertical="center" wrapText="1"/>
    </xf>
    <xf numFmtId="0" fontId="15" fillId="5" borderId="0" xfId="0" applyFont="1" applyFill="1"/>
    <xf numFmtId="0" fontId="55" fillId="0" borderId="0" xfId="0" applyFont="1"/>
    <xf numFmtId="3" fontId="27" fillId="0" borderId="0" xfId="0" applyNumberFormat="1" applyFont="1" applyAlignment="1">
      <alignment vertical="center" wrapText="1"/>
    </xf>
    <xf numFmtId="0" fontId="21" fillId="0" borderId="0" xfId="0" applyFont="1" applyAlignment="1">
      <alignment horizontal="center"/>
    </xf>
    <xf numFmtId="0" fontId="21" fillId="5" borderId="0" xfId="0" applyFont="1" applyFill="1" applyAlignment="1">
      <alignment horizontal="center"/>
    </xf>
    <xf numFmtId="0" fontId="23" fillId="7" borderId="0" xfId="0" applyFont="1" applyFill="1" applyAlignment="1">
      <alignment horizontal="center" vertical="center"/>
    </xf>
    <xf numFmtId="0" fontId="24" fillId="0" borderId="0" xfId="0" applyFont="1" applyAlignment="1">
      <alignment vertical="center"/>
    </xf>
    <xf numFmtId="0" fontId="56" fillId="0" borderId="0" xfId="0" applyFont="1"/>
    <xf numFmtId="0" fontId="46" fillId="0" borderId="0" xfId="0" applyFont="1"/>
    <xf numFmtId="0" fontId="14" fillId="0" borderId="0" xfId="0" applyFont="1" applyAlignment="1">
      <alignment horizontal="center"/>
    </xf>
    <xf numFmtId="0" fontId="14" fillId="7" borderId="0" xfId="0" applyFont="1" applyFill="1" applyAlignment="1">
      <alignment horizontal="center"/>
    </xf>
    <xf numFmtId="0" fontId="57" fillId="0" borderId="0" xfId="0" applyFont="1" applyAlignment="1">
      <alignment vertical="center" wrapText="1"/>
    </xf>
    <xf numFmtId="1" fontId="14" fillId="0" borderId="0" xfId="0" applyNumberFormat="1" applyFont="1" applyAlignment="1">
      <alignment vertical="center" wrapText="1"/>
    </xf>
    <xf numFmtId="1" fontId="14" fillId="7" borderId="0" xfId="0" applyNumberFormat="1" applyFont="1" applyFill="1" applyAlignment="1">
      <alignment vertical="center" wrapText="1"/>
    </xf>
    <xf numFmtId="0" fontId="58" fillId="0" borderId="0" xfId="0" applyFont="1"/>
    <xf numFmtId="0" fontId="15" fillId="0" borderId="0" xfId="0" applyFont="1" applyAlignment="1">
      <alignment horizontal="center" vertical="center" wrapText="1"/>
    </xf>
    <xf numFmtId="0" fontId="15" fillId="0" borderId="0" xfId="0" applyFont="1" applyAlignment="1">
      <alignment horizontal="center" vertical="center"/>
    </xf>
    <xf numFmtId="0" fontId="14" fillId="0" borderId="1" xfId="0" applyFont="1" applyBorder="1" applyAlignment="1">
      <alignment horizontal="center" vertical="center"/>
    </xf>
    <xf numFmtId="0" fontId="55" fillId="0" borderId="0" xfId="0" applyFont="1" applyAlignment="1">
      <alignment vertical="center"/>
    </xf>
    <xf numFmtId="0" fontId="29" fillId="0" borderId="0" xfId="0" applyFont="1" applyAlignment="1">
      <alignment vertical="center"/>
    </xf>
    <xf numFmtId="0" fontId="21" fillId="5" borderId="0" xfId="0" applyFont="1" applyFill="1" applyAlignment="1">
      <alignment vertical="center"/>
    </xf>
    <xf numFmtId="0" fontId="14" fillId="0" borderId="0" xfId="0" applyFont="1" applyAlignment="1">
      <alignment horizontal="center" wrapText="1"/>
    </xf>
    <xf numFmtId="0" fontId="14" fillId="0" borderId="0" xfId="0" applyFont="1" applyAlignment="1">
      <alignment horizontal="left" vertical="center" wrapText="1" indent="2"/>
    </xf>
    <xf numFmtId="0" fontId="14" fillId="7" borderId="0" xfId="0" applyFont="1" applyFill="1" applyAlignment="1">
      <alignment horizontal="center" wrapText="1"/>
    </xf>
    <xf numFmtId="0" fontId="21" fillId="0" borderId="0" xfId="0" applyFont="1" applyAlignment="1">
      <alignment horizontal="left" vertical="center"/>
    </xf>
    <xf numFmtId="0" fontId="59" fillId="0" borderId="0" xfId="0" applyFont="1" applyAlignment="1">
      <alignment horizontal="left" vertical="center"/>
    </xf>
    <xf numFmtId="0" fontId="21" fillId="5" borderId="0" xfId="0" applyFont="1" applyFill="1" applyAlignment="1">
      <alignment horizontal="left" vertical="center"/>
    </xf>
    <xf numFmtId="49" fontId="14" fillId="0" borderId="2" xfId="9" applyNumberFormat="1" applyFont="1" applyBorder="1" applyAlignment="1">
      <alignment horizontal="center" vertical="center" wrapText="1"/>
    </xf>
    <xf numFmtId="49" fontId="14" fillId="0" borderId="2" xfId="9" quotePrefix="1" applyNumberFormat="1" applyFont="1" applyBorder="1" applyAlignment="1">
      <alignment horizontal="center" vertical="center" wrapText="1"/>
    </xf>
    <xf numFmtId="0" fontId="23" fillId="0" borderId="2" xfId="9" applyFont="1" applyBorder="1" applyAlignment="1">
      <alignment horizontal="center" vertical="center" wrapText="1"/>
    </xf>
    <xf numFmtId="0" fontId="14" fillId="0" borderId="0" xfId="9" applyFont="1" applyAlignment="1">
      <alignment horizontal="left" vertical="center" wrapText="1"/>
    </xf>
    <xf numFmtId="0" fontId="14" fillId="0" borderId="0" xfId="9" applyFont="1" applyAlignment="1">
      <alignment vertical="center" wrapText="1"/>
    </xf>
    <xf numFmtId="0" fontId="14" fillId="0" borderId="0" xfId="9" applyFont="1" applyAlignment="1">
      <alignment horizontal="left" vertical="center" wrapText="1" indent="2"/>
    </xf>
    <xf numFmtId="164" fontId="14" fillId="0" borderId="0" xfId="9" applyNumberFormat="1" applyFont="1" applyAlignment="1">
      <alignment horizontal="right" wrapText="1"/>
    </xf>
    <xf numFmtId="0" fontId="14" fillId="0" borderId="0" xfId="9" quotePrefix="1" applyFont="1" applyAlignment="1">
      <alignment horizontal="center" vertical="center" wrapText="1"/>
    </xf>
    <xf numFmtId="0" fontId="16" fillId="0" borderId="0" xfId="0" applyFont="1"/>
    <xf numFmtId="0" fontId="54" fillId="0" borderId="0" xfId="0" applyFont="1"/>
    <xf numFmtId="0" fontId="14" fillId="0" borderId="4" xfId="0" applyFont="1" applyBorder="1" applyAlignment="1">
      <alignment vertical="center"/>
    </xf>
    <xf numFmtId="0" fontId="23" fillId="0" borderId="10" xfId="0" applyFont="1" applyBorder="1" applyAlignment="1">
      <alignment horizontal="center"/>
    </xf>
    <xf numFmtId="0" fontId="14" fillId="0" borderId="5" xfId="0" applyFont="1" applyBorder="1" applyAlignment="1">
      <alignment vertical="center"/>
    </xf>
    <xf numFmtId="0" fontId="23" fillId="0" borderId="3" xfId="0" applyFont="1" applyBorder="1" applyAlignment="1">
      <alignment horizontal="center"/>
    </xf>
    <xf numFmtId="0" fontId="14" fillId="7" borderId="0" xfId="0" applyFont="1" applyFill="1" applyAlignment="1">
      <alignment horizontal="left" vertical="center"/>
    </xf>
    <xf numFmtId="0" fontId="14" fillId="7" borderId="0" xfId="0" applyFont="1" applyFill="1" applyAlignment="1">
      <alignment horizontal="left" wrapText="1"/>
    </xf>
    <xf numFmtId="164" fontId="27" fillId="7" borderId="0" xfId="0" applyNumberFormat="1" applyFont="1" applyFill="1" applyAlignment="1">
      <alignment horizontal="center"/>
    </xf>
    <xf numFmtId="164" fontId="27" fillId="7" borderId="0" xfId="0" applyNumberFormat="1" applyFont="1" applyFill="1" applyAlignment="1">
      <alignment horizontal="right"/>
    </xf>
    <xf numFmtId="164" fontId="23" fillId="7" borderId="0" xfId="0" applyNumberFormat="1" applyFont="1" applyFill="1" applyAlignment="1">
      <alignment vertical="center"/>
    </xf>
    <xf numFmtId="9" fontId="23" fillId="0" borderId="2" xfId="1" applyFont="1" applyFill="1" applyBorder="1" applyAlignment="1">
      <alignment horizontal="center" vertical="center" wrapText="1"/>
    </xf>
    <xf numFmtId="0" fontId="27" fillId="7" borderId="0" xfId="0" applyFont="1" applyFill="1"/>
    <xf numFmtId="0" fontId="28" fillId="5" borderId="0" xfId="0" applyFont="1" applyFill="1" applyAlignment="1">
      <alignment horizontal="center" vertical="center"/>
    </xf>
    <xf numFmtId="164" fontId="27" fillId="0" borderId="0" xfId="9" applyNumberFormat="1" applyFont="1" applyAlignment="1">
      <alignment horizontal="right" vertical="center" wrapText="1"/>
    </xf>
    <xf numFmtId="0" fontId="21" fillId="5" borderId="0" xfId="0" applyFont="1" applyFill="1" applyAlignment="1">
      <alignment horizontal="left"/>
    </xf>
    <xf numFmtId="0" fontId="14" fillId="0" borderId="2" xfId="0" applyFont="1" applyBorder="1" applyAlignment="1">
      <alignment vertical="center" wrapText="1"/>
    </xf>
    <xf numFmtId="0" fontId="14" fillId="0" borderId="10" xfId="0" applyFont="1" applyBorder="1" applyAlignment="1">
      <alignment vertical="center" wrapText="1"/>
    </xf>
    <xf numFmtId="0" fontId="23" fillId="0" borderId="0" xfId="0" applyFont="1" applyAlignment="1">
      <alignment horizontal="center" vertical="center"/>
    </xf>
    <xf numFmtId="0" fontId="23" fillId="7" borderId="0" xfId="0" applyFont="1" applyFill="1" applyAlignment="1">
      <alignment vertical="center" wrapText="1"/>
    </xf>
    <xf numFmtId="164" fontId="27" fillId="7" borderId="0" xfId="0" applyNumberFormat="1" applyFont="1" applyFill="1" applyAlignment="1">
      <alignment horizontal="right" vertical="center"/>
    </xf>
    <xf numFmtId="164" fontId="27" fillId="0" borderId="0" xfId="0" applyNumberFormat="1" applyFont="1" applyAlignment="1">
      <alignment horizontal="right" vertical="center"/>
    </xf>
    <xf numFmtId="0" fontId="14" fillId="0" borderId="0" xfId="0" applyFont="1" applyAlignment="1">
      <alignment horizontal="justify" vertical="center"/>
    </xf>
    <xf numFmtId="0" fontId="14" fillId="0" borderId="0" xfId="0" applyFont="1" applyAlignment="1">
      <alignment horizontal="left" vertical="center" indent="1"/>
    </xf>
    <xf numFmtId="0" fontId="14" fillId="7" borderId="0" xfId="0" applyFont="1" applyFill="1" applyAlignment="1">
      <alignment horizontal="justify" vertical="center"/>
    </xf>
    <xf numFmtId="164" fontId="14" fillId="7" borderId="0" xfId="9" applyNumberFormat="1" applyFont="1" applyFill="1" applyAlignment="1">
      <alignment horizontal="right" vertical="center" wrapText="1"/>
    </xf>
    <xf numFmtId="0" fontId="28" fillId="5" borderId="0" xfId="0" applyFont="1" applyFill="1" applyAlignment="1">
      <alignment wrapText="1"/>
    </xf>
    <xf numFmtId="0" fontId="14" fillId="7" borderId="0" xfId="0" applyFont="1" applyFill="1" applyAlignment="1">
      <alignment horizontal="justify" vertical="center" wrapText="1"/>
    </xf>
    <xf numFmtId="0" fontId="14" fillId="7" borderId="0" xfId="0" applyFont="1" applyFill="1" applyAlignment="1">
      <alignment horizontal="left" vertical="center" wrapText="1"/>
    </xf>
    <xf numFmtId="10" fontId="14" fillId="0" borderId="0" xfId="0" applyNumberFormat="1" applyFont="1" applyAlignment="1">
      <alignment vertical="center" wrapText="1"/>
    </xf>
    <xf numFmtId="0" fontId="24" fillId="5" borderId="0" xfId="0" applyFont="1" applyFill="1" applyAlignment="1">
      <alignment vertical="center"/>
    </xf>
    <xf numFmtId="0" fontId="29" fillId="5" borderId="0" xfId="0" applyFont="1" applyFill="1" applyAlignment="1">
      <alignment vertical="center"/>
    </xf>
    <xf numFmtId="0" fontId="60" fillId="0" borderId="0" xfId="0" applyFont="1" applyAlignment="1">
      <alignment vertical="center"/>
    </xf>
    <xf numFmtId="0" fontId="28" fillId="0" borderId="0" xfId="0" applyFont="1" applyAlignment="1">
      <alignment vertical="center" wrapText="1"/>
    </xf>
    <xf numFmtId="0" fontId="50" fillId="5" borderId="0" xfId="0" applyFont="1" applyFill="1" applyAlignment="1">
      <alignment vertical="center" wrapText="1"/>
    </xf>
    <xf numFmtId="0" fontId="31" fillId="0" borderId="0" xfId="0" applyFont="1" applyAlignment="1">
      <alignment vertical="center" wrapText="1"/>
    </xf>
    <xf numFmtId="0" fontId="61" fillId="0" borderId="0" xfId="0" applyFont="1" applyAlignment="1">
      <alignment vertical="center" wrapText="1"/>
    </xf>
    <xf numFmtId="4" fontId="24" fillId="5" borderId="0" xfId="0" applyNumberFormat="1" applyFont="1" applyFill="1"/>
    <xf numFmtId="4" fontId="21" fillId="5" borderId="0" xfId="0" applyNumberFormat="1" applyFont="1" applyFill="1"/>
    <xf numFmtId="164" fontId="14" fillId="5" borderId="0" xfId="0" applyNumberFormat="1" applyFont="1" applyFill="1" applyAlignment="1">
      <alignment horizontal="right" vertical="center"/>
    </xf>
    <xf numFmtId="167" fontId="21" fillId="5" borderId="0" xfId="0" applyNumberFormat="1" applyFont="1" applyFill="1"/>
    <xf numFmtId="0" fontId="14" fillId="0" borderId="0" xfId="0" quotePrefix="1" applyFont="1" applyAlignment="1">
      <alignment horizontal="center" vertical="center"/>
    </xf>
    <xf numFmtId="0" fontId="23" fillId="0" borderId="0" xfId="5" applyFont="1" applyAlignment="1">
      <alignment vertical="center" wrapText="1"/>
    </xf>
    <xf numFmtId="3" fontId="14" fillId="0" borderId="0" xfId="6" applyFont="1" applyFill="1" applyBorder="1" applyAlignment="1">
      <alignment horizontal="center" vertical="center"/>
      <protection locked="0"/>
    </xf>
    <xf numFmtId="0" fontId="14" fillId="0" borderId="0" xfId="5" applyFont="1" applyAlignment="1">
      <alignment vertical="center" wrapText="1"/>
    </xf>
    <xf numFmtId="3" fontId="27" fillId="0" borderId="0" xfId="6" applyFont="1" applyFill="1" applyBorder="1" applyAlignment="1">
      <alignment horizontal="center" vertical="center" wrapText="1"/>
      <protection locked="0"/>
    </xf>
    <xf numFmtId="3" fontId="27" fillId="0" borderId="0" xfId="6" applyFont="1" applyFill="1" applyBorder="1" applyAlignment="1">
      <alignment horizontal="center" vertical="center"/>
      <protection locked="0"/>
    </xf>
    <xf numFmtId="0" fontId="14" fillId="7" borderId="0" xfId="0" quotePrefix="1" applyFont="1" applyFill="1" applyAlignment="1">
      <alignment horizontal="center" vertical="center"/>
    </xf>
    <xf numFmtId="0" fontId="14" fillId="7" borderId="0" xfId="5" applyFont="1" applyFill="1" applyAlignment="1">
      <alignment vertical="center" wrapText="1"/>
    </xf>
    <xf numFmtId="3" fontId="53" fillId="7" borderId="0" xfId="6" applyFont="1" applyFill="1" applyBorder="1" applyAlignment="1">
      <alignment horizontal="center" vertical="center"/>
      <protection locked="0"/>
    </xf>
    <xf numFmtId="0" fontId="43" fillId="5" borderId="0" xfId="0" applyFont="1" applyFill="1"/>
    <xf numFmtId="0" fontId="29" fillId="8" borderId="0" xfId="0" applyFont="1" applyFill="1"/>
    <xf numFmtId="0" fontId="23" fillId="0" borderId="2" xfId="0" applyFont="1" applyBorder="1" applyAlignment="1">
      <alignment horizontal="center" vertical="center"/>
    </xf>
    <xf numFmtId="0" fontId="62"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4" fontId="14" fillId="0" borderId="0" xfId="3" applyNumberFormat="1" applyFont="1" applyAlignment="1">
      <alignment horizontal="right" wrapText="1"/>
    </xf>
    <xf numFmtId="3" fontId="14" fillId="0" borderId="0" xfId="0" applyNumberFormat="1" applyFont="1" applyAlignment="1">
      <alignment horizontal="right" vertical="center" wrapText="1"/>
    </xf>
    <xf numFmtId="3" fontId="14" fillId="0" borderId="0" xfId="0" applyNumberFormat="1" applyFont="1" applyAlignment="1">
      <alignment vertical="center" wrapText="1"/>
    </xf>
    <xf numFmtId="10" fontId="14" fillId="0" borderId="0" xfId="0" applyNumberFormat="1" applyFont="1" applyAlignment="1">
      <alignment horizontal="right" vertical="center" wrapText="1"/>
    </xf>
    <xf numFmtId="10" fontId="14" fillId="0" borderId="0" xfId="1" applyNumberFormat="1" applyFont="1" applyFill="1" applyBorder="1" applyAlignment="1">
      <alignment horizontal="right" vertical="center" wrapText="1"/>
    </xf>
    <xf numFmtId="9" fontId="14" fillId="0" borderId="0" xfId="0" applyNumberFormat="1" applyFont="1" applyAlignment="1">
      <alignment horizontal="right" vertical="center" wrapText="1"/>
    </xf>
    <xf numFmtId="3" fontId="14" fillId="7" borderId="0" xfId="3" quotePrefix="1" applyNumberFormat="1" applyFont="1" applyFill="1" applyAlignment="1">
      <alignment horizontal="right"/>
    </xf>
    <xf numFmtId="164" fontId="14" fillId="0" borderId="0" xfId="0" applyNumberFormat="1" applyFont="1" applyAlignment="1">
      <alignment horizontal="right" vertical="center" wrapText="1"/>
    </xf>
    <xf numFmtId="3" fontId="14" fillId="7" borderId="0" xfId="0" applyNumberFormat="1" applyFont="1" applyFill="1" applyAlignment="1">
      <alignment vertical="center" wrapText="1"/>
    </xf>
    <xf numFmtId="10" fontId="14" fillId="0" borderId="0" xfId="1" applyNumberFormat="1" applyFont="1" applyFill="1" applyBorder="1" applyAlignment="1">
      <alignment vertical="center"/>
    </xf>
    <xf numFmtId="164" fontId="21" fillId="5" borderId="0" xfId="0" applyNumberFormat="1" applyFont="1" applyFill="1"/>
    <xf numFmtId="3" fontId="14" fillId="0" borderId="0" xfId="1" applyNumberFormat="1" applyFont="1" applyFill="1" applyBorder="1" applyAlignment="1">
      <alignment wrapText="1"/>
    </xf>
    <xf numFmtId="3" fontId="14" fillId="7" borderId="0" xfId="1" applyNumberFormat="1" applyFont="1" applyFill="1" applyBorder="1" applyAlignment="1">
      <alignment wrapText="1"/>
    </xf>
    <xf numFmtId="164" fontId="14" fillId="7" borderId="0" xfId="0" applyNumberFormat="1" applyFont="1" applyFill="1" applyAlignment="1">
      <alignment vertical="center"/>
    </xf>
    <xf numFmtId="164" fontId="14" fillId="0" borderId="0" xfId="0" applyNumberFormat="1" applyFont="1" applyAlignment="1">
      <alignment vertical="center"/>
    </xf>
    <xf numFmtId="164" fontId="14" fillId="7" borderId="0" xfId="0" applyNumberFormat="1" applyFont="1" applyFill="1" applyAlignment="1">
      <alignment horizontal="right"/>
    </xf>
    <xf numFmtId="0" fontId="21" fillId="0" borderId="1" xfId="0" applyFont="1" applyBorder="1"/>
    <xf numFmtId="0" fontId="14" fillId="0" borderId="0" xfId="7" applyFont="1" applyAlignment="1">
      <alignment vertical="center" wrapText="1"/>
    </xf>
    <xf numFmtId="0" fontId="14" fillId="7" borderId="0" xfId="0" quotePrefix="1" applyFont="1" applyFill="1" applyAlignment="1">
      <alignment wrapText="1"/>
    </xf>
    <xf numFmtId="0" fontId="14" fillId="0" borderId="0" xfId="0" applyFont="1" applyAlignment="1">
      <alignment horizontal="justify" vertical="top"/>
    </xf>
    <xf numFmtId="0" fontId="14" fillId="0" borderId="0" xfId="7" applyFont="1" applyAlignment="1">
      <alignment horizontal="justify" vertical="top"/>
    </xf>
    <xf numFmtId="0" fontId="27" fillId="0" borderId="0" xfId="0" quotePrefix="1" applyFont="1"/>
    <xf numFmtId="0" fontId="14" fillId="7" borderId="0" xfId="0" applyFont="1" applyFill="1" applyAlignment="1">
      <alignment horizontal="justify" vertical="top"/>
    </xf>
    <xf numFmtId="0" fontId="14" fillId="0" borderId="0" xfId="0" applyFont="1" applyAlignment="1">
      <alignment horizontal="justify" vertical="top" wrapText="1"/>
    </xf>
    <xf numFmtId="0" fontId="14" fillId="7" borderId="0" xfId="7" applyFont="1" applyFill="1" applyAlignment="1">
      <alignment horizontal="justify" vertical="top"/>
    </xf>
    <xf numFmtId="0" fontId="14" fillId="7" borderId="0" xfId="0" quotePrefix="1" applyFont="1" applyFill="1"/>
    <xf numFmtId="10" fontId="14" fillId="0" borderId="0" xfId="1" applyNumberFormat="1" applyFont="1" applyFill="1" applyBorder="1" applyAlignment="1" applyProtection="1">
      <alignment horizontal="center" vertical="center" wrapText="1"/>
      <protection locked="0"/>
    </xf>
    <xf numFmtId="10" fontId="14" fillId="0" borderId="0" xfId="1" applyNumberFormat="1" applyFont="1" applyFill="1" applyBorder="1" applyAlignment="1" applyProtection="1">
      <alignment horizontal="center" vertical="center"/>
      <protection locked="0"/>
    </xf>
    <xf numFmtId="10" fontId="14" fillId="7" borderId="0" xfId="1" applyNumberFormat="1" applyFont="1" applyFill="1" applyBorder="1" applyAlignment="1" applyProtection="1">
      <alignment horizontal="center" vertical="center" wrapText="1"/>
      <protection locked="0"/>
    </xf>
    <xf numFmtId="0" fontId="49" fillId="5" borderId="0" xfId="0" applyFont="1" applyFill="1" applyAlignment="1">
      <alignment horizontal="center" vertical="center"/>
    </xf>
    <xf numFmtId="0" fontId="18" fillId="5" borderId="0" xfId="0" applyFont="1" applyFill="1" applyAlignment="1">
      <alignment horizontal="center" vertical="center"/>
    </xf>
    <xf numFmtId="0" fontId="14" fillId="0" borderId="0" xfId="0" quotePrefix="1" applyFont="1" applyAlignment="1">
      <alignment horizontal="right" wrapText="1"/>
    </xf>
    <xf numFmtId="10" fontId="14" fillId="7" borderId="0" xfId="1" quotePrefix="1" applyNumberFormat="1" applyFont="1" applyFill="1"/>
    <xf numFmtId="10" fontId="14" fillId="0" borderId="0" xfId="1" quotePrefix="1" applyNumberFormat="1" applyFont="1"/>
    <xf numFmtId="164" fontId="14" fillId="0" borderId="0" xfId="0" applyNumberFormat="1" applyFont="1" applyAlignment="1">
      <alignment horizontal="right"/>
    </xf>
    <xf numFmtId="10" fontId="14" fillId="0" borderId="0" xfId="1" quotePrefix="1" applyNumberFormat="1" applyFont="1" applyFill="1" applyAlignment="1"/>
    <xf numFmtId="164" fontId="23" fillId="0" borderId="0" xfId="0" applyNumberFormat="1" applyFont="1" applyAlignment="1">
      <alignment horizontal="right" vertical="center"/>
    </xf>
    <xf numFmtId="0" fontId="35" fillId="8" borderId="0" xfId="4" applyFont="1" applyFill="1"/>
    <xf numFmtId="49" fontId="15" fillId="0" borderId="0" xfId="0" applyNumberFormat="1" applyFont="1" applyAlignment="1">
      <alignment horizontal="left"/>
    </xf>
    <xf numFmtId="0" fontId="65" fillId="0" borderId="0" xfId="17" applyFont="1" applyFill="1" applyBorder="1"/>
    <xf numFmtId="0" fontId="65" fillId="0" borderId="0" xfId="17" applyFont="1" applyFill="1"/>
    <xf numFmtId="0" fontId="16" fillId="8" borderId="0" xfId="2" applyFont="1" applyFill="1" applyAlignment="1"/>
    <xf numFmtId="0" fontId="15" fillId="0" borderId="0" xfId="3" applyFont="1" applyAlignment="1">
      <alignment horizontal="left" vertical="top" wrapText="1"/>
    </xf>
    <xf numFmtId="0" fontId="15" fillId="0" borderId="0" xfId="3" applyFont="1" applyAlignment="1">
      <alignment horizontal="left" vertical="justify" wrapText="1"/>
    </xf>
    <xf numFmtId="0" fontId="14" fillId="0" borderId="2" xfId="0" applyFont="1" applyBorder="1"/>
    <xf numFmtId="10" fontId="14" fillId="0" borderId="0" xfId="1" applyNumberFormat="1" applyFont="1" applyAlignment="1">
      <alignment horizontal="right" vertical="center"/>
    </xf>
    <xf numFmtId="10" fontId="14" fillId="0" borderId="0" xfId="1" applyNumberFormat="1" applyFont="1" applyFill="1" applyBorder="1" applyAlignment="1" applyProtection="1">
      <alignment horizontal="right" vertical="center" wrapText="1"/>
      <protection locked="0"/>
    </xf>
    <xf numFmtId="0" fontId="29" fillId="0" borderId="1" xfId="0" applyFont="1" applyBorder="1"/>
    <xf numFmtId="0" fontId="29" fillId="0" borderId="5" xfId="0" applyFont="1" applyBorder="1"/>
    <xf numFmtId="0" fontId="37" fillId="0" borderId="0" xfId="0" applyFont="1"/>
    <xf numFmtId="0" fontId="66" fillId="0" borderId="0" xfId="0" applyFont="1" applyAlignment="1">
      <alignment vertical="center" wrapText="1"/>
    </xf>
    <xf numFmtId="0" fontId="67" fillId="0" borderId="0" xfId="0" applyFont="1" applyAlignment="1">
      <alignment vertical="center" wrapText="1"/>
    </xf>
    <xf numFmtId="0" fontId="27" fillId="0" borderId="0" xfId="0" quotePrefix="1" applyFont="1" applyAlignment="1">
      <alignment wrapText="1"/>
    </xf>
    <xf numFmtId="0" fontId="27" fillId="7" borderId="0" xfId="0" quotePrefix="1" applyFont="1" applyFill="1"/>
    <xf numFmtId="0" fontId="37" fillId="0" borderId="0" xfId="0" applyFont="1" applyAlignment="1">
      <alignment horizontal="left" wrapText="1"/>
    </xf>
    <xf numFmtId="10" fontId="14" fillId="7" borderId="0" xfId="1" quotePrefix="1" applyNumberFormat="1" applyFont="1" applyFill="1" applyBorder="1" applyAlignment="1">
      <alignment wrapText="1"/>
    </xf>
    <xf numFmtId="10" fontId="14" fillId="0" borderId="0" xfId="1" quotePrefix="1" applyNumberFormat="1" applyFont="1" applyFill="1" applyBorder="1"/>
    <xf numFmtId="0" fontId="27" fillId="0" borderId="0" xfId="0" applyFont="1" applyAlignment="1">
      <alignment horizontal="left" wrapText="1"/>
    </xf>
    <xf numFmtId="0" fontId="17" fillId="0" borderId="0" xfId="0" applyFont="1" applyAlignment="1">
      <alignment vertical="center"/>
    </xf>
    <xf numFmtId="169" fontId="14" fillId="0" borderId="0" xfId="0" applyNumberFormat="1" applyFont="1"/>
    <xf numFmtId="164" fontId="21" fillId="0" borderId="0" xfId="0" applyNumberFormat="1" applyFont="1"/>
    <xf numFmtId="0" fontId="14" fillId="7" borderId="0" xfId="7" applyFont="1" applyFill="1" applyAlignment="1">
      <alignment horizontal="center" vertical="center"/>
    </xf>
    <xf numFmtId="14" fontId="23" fillId="0" borderId="2" xfId="3" applyNumberFormat="1" applyFont="1" applyBorder="1" applyAlignment="1">
      <alignment horizontal="center" wrapText="1"/>
    </xf>
    <xf numFmtId="0" fontId="20" fillId="0" borderId="2" xfId="0" applyFont="1" applyBorder="1" applyAlignment="1">
      <alignment horizontal="center" vertical="center" wrapText="1"/>
    </xf>
    <xf numFmtId="0" fontId="14" fillId="8" borderId="0" xfId="0" applyFont="1" applyFill="1"/>
    <xf numFmtId="0" fontId="19" fillId="0" borderId="0" xfId="0" applyFont="1"/>
    <xf numFmtId="0" fontId="68" fillId="0" borderId="0" xfId="0" applyFont="1"/>
    <xf numFmtId="0" fontId="18" fillId="8" borderId="0" xfId="0" applyFont="1" applyFill="1"/>
    <xf numFmtId="0" fontId="22" fillId="8" borderId="0" xfId="0" applyFont="1" applyFill="1"/>
    <xf numFmtId="10" fontId="14" fillId="0" borderId="0" xfId="1" applyNumberFormat="1" applyFont="1" applyAlignment="1">
      <alignment wrapText="1"/>
    </xf>
    <xf numFmtId="0" fontId="15" fillId="0" borderId="0" xfId="0" applyFont="1" applyAlignment="1">
      <alignment horizontal="left" vertical="center" wrapText="1"/>
    </xf>
    <xf numFmtId="1" fontId="27" fillId="0" borderId="0" xfId="0" applyNumberFormat="1" applyFont="1" applyAlignment="1">
      <alignment vertical="center" wrapText="1"/>
    </xf>
    <xf numFmtId="3" fontId="27" fillId="7" borderId="0" xfId="0" applyNumberFormat="1" applyFont="1" applyFill="1" applyAlignment="1">
      <alignment vertical="center" wrapText="1"/>
    </xf>
    <xf numFmtId="0" fontId="42" fillId="0" borderId="0" xfId="4" applyFont="1" applyAlignment="1">
      <alignment horizontal="right"/>
    </xf>
    <xf numFmtId="0" fontId="23" fillId="0" borderId="11" xfId="0" applyFont="1" applyBorder="1" applyAlignment="1">
      <alignment horizontal="center" vertical="center" wrapText="1"/>
    </xf>
    <xf numFmtId="0" fontId="24" fillId="8" borderId="0" xfId="0" applyFont="1" applyFill="1"/>
    <xf numFmtId="0" fontId="0" fillId="8" borderId="0" xfId="0" applyFill="1"/>
    <xf numFmtId="0" fontId="19" fillId="0" borderId="0" xfId="2" applyFont="1">
      <alignment horizontal="left"/>
    </xf>
    <xf numFmtId="0" fontId="24" fillId="0" borderId="0" xfId="0" applyFont="1"/>
    <xf numFmtId="0" fontId="14" fillId="0" borderId="0" xfId="2" applyFont="1" applyAlignment="1"/>
    <xf numFmtId="0" fontId="19" fillId="0" borderId="2" xfId="0" applyFont="1" applyBorder="1" applyAlignment="1">
      <alignment horizontal="center"/>
    </xf>
    <xf numFmtId="0" fontId="23" fillId="0" borderId="5" xfId="2" applyFont="1" applyBorder="1" applyAlignment="1"/>
    <xf numFmtId="0" fontId="23" fillId="0" borderId="14" xfId="0" applyFont="1" applyBorder="1"/>
    <xf numFmtId="0" fontId="14" fillId="7" borderId="0" xfId="2" applyFont="1" applyFill="1">
      <alignment horizontal="left"/>
    </xf>
    <xf numFmtId="0" fontId="14" fillId="0" borderId="0" xfId="2" applyFont="1" applyAlignment="1">
      <alignment horizontal="left" indent="1"/>
    </xf>
    <xf numFmtId="0" fontId="14" fillId="0" borderId="0" xfId="0" applyFont="1" applyAlignment="1">
      <alignment horizontal="left" wrapText="1" indent="1"/>
    </xf>
    <xf numFmtId="0" fontId="14" fillId="0" borderId="0" xfId="0" applyFont="1" applyAlignment="1">
      <alignment horizontal="left" indent="1"/>
    </xf>
    <xf numFmtId="0" fontId="14" fillId="2" borderId="0" xfId="0" applyFont="1" applyFill="1"/>
    <xf numFmtId="0" fontId="23" fillId="2" borderId="3" xfId="0" applyFont="1" applyFill="1" applyBorder="1" applyAlignment="1">
      <alignment vertical="center" wrapText="1"/>
    </xf>
    <xf numFmtId="0" fontId="23" fillId="2" borderId="2" xfId="0" applyFont="1" applyFill="1" applyBorder="1" applyAlignment="1">
      <alignment horizontal="center" vertical="center" wrapText="1"/>
    </xf>
    <xf numFmtId="0" fontId="14" fillId="0" borderId="0" xfId="0" applyFont="1" applyAlignment="1">
      <alignment horizontal="left"/>
    </xf>
    <xf numFmtId="0" fontId="14" fillId="7" borderId="0" xfId="0" applyFont="1" applyFill="1" applyAlignment="1">
      <alignment horizontal="left"/>
    </xf>
    <xf numFmtId="0" fontId="16" fillId="0" borderId="0" xfId="2" applyFont="1" applyAlignment="1">
      <alignment horizontal="left" vertical="center"/>
    </xf>
    <xf numFmtId="0" fontId="19" fillId="0" borderId="0" xfId="2" applyFont="1" applyAlignment="1">
      <alignment horizontal="left" vertical="center"/>
    </xf>
    <xf numFmtId="0" fontId="14" fillId="0" borderId="0" xfId="2" applyFont="1" applyAlignment="1">
      <alignment horizontal="left" vertical="center"/>
    </xf>
    <xf numFmtId="0" fontId="14" fillId="7" borderId="0" xfId="2" applyFont="1" applyFill="1" applyAlignment="1">
      <alignment horizontal="left" vertical="center"/>
    </xf>
    <xf numFmtId="0" fontId="19" fillId="0" borderId="0" xfId="0" applyFont="1" applyAlignment="1">
      <alignment vertical="center"/>
    </xf>
    <xf numFmtId="0" fontId="24" fillId="8" borderId="0" xfId="0" applyFont="1" applyFill="1" applyAlignment="1">
      <alignment vertical="center"/>
    </xf>
    <xf numFmtId="0" fontId="14" fillId="0" borderId="1" xfId="2" applyFont="1" applyBorder="1" applyAlignment="1">
      <alignment horizontal="left" vertical="center"/>
    </xf>
    <xf numFmtId="0" fontId="23" fillId="2" borderId="11" xfId="0" applyFont="1" applyFill="1" applyBorder="1" applyAlignment="1">
      <alignment vertical="center" wrapText="1"/>
    </xf>
    <xf numFmtId="0" fontId="14" fillId="2" borderId="5" xfId="0" applyFont="1" applyFill="1" applyBorder="1"/>
    <xf numFmtId="0" fontId="14" fillId="0" borderId="11" xfId="0" applyFont="1" applyBorder="1" applyAlignment="1">
      <alignment vertical="center" wrapText="1"/>
    </xf>
    <xf numFmtId="0" fontId="23" fillId="0" borderId="3" xfId="0" applyFont="1" applyBorder="1" applyAlignment="1">
      <alignment vertical="center" wrapText="1"/>
    </xf>
    <xf numFmtId="0" fontId="22" fillId="2" borderId="0" xfId="0" applyFont="1" applyFill="1"/>
    <xf numFmtId="0" fontId="14" fillId="2" borderId="2"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10" xfId="0" applyFont="1" applyBorder="1" applyAlignment="1">
      <alignment horizontal="center" vertical="center"/>
    </xf>
    <xf numFmtId="0" fontId="23" fillId="2" borderId="3" xfId="0" applyFont="1" applyFill="1" applyBorder="1" applyAlignment="1">
      <alignment horizontal="center" vertical="center"/>
    </xf>
    <xf numFmtId="0" fontId="23" fillId="7" borderId="0" xfId="0" applyFont="1" applyFill="1"/>
    <xf numFmtId="0" fontId="23" fillId="7" borderId="0" xfId="0" applyFont="1" applyFill="1" applyAlignment="1">
      <alignment horizontal="left" vertical="center"/>
    </xf>
    <xf numFmtId="0" fontId="23" fillId="0" borderId="10" xfId="0" applyFont="1" applyBorder="1" applyAlignment="1">
      <alignment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23" fillId="7" borderId="0" xfId="0" applyFont="1" applyFill="1" applyAlignment="1">
      <alignment horizontal="left" vertical="center" wrapText="1"/>
    </xf>
    <xf numFmtId="0" fontId="14" fillId="0" borderId="0" xfId="0" applyFont="1" applyAlignment="1">
      <alignment horizontal="left" vertical="top" wrapText="1" indent="1"/>
    </xf>
    <xf numFmtId="0" fontId="23" fillId="0" borderId="0" xfId="0" applyFont="1" applyAlignment="1">
      <alignment horizontal="left" vertical="top" wrapText="1"/>
    </xf>
    <xf numFmtId="0" fontId="47" fillId="0" borderId="0" xfId="0" applyFont="1" applyAlignment="1">
      <alignment horizontal="left" vertical="center"/>
    </xf>
    <xf numFmtId="0" fontId="23" fillId="0" borderId="1" xfId="0" applyFont="1" applyBorder="1" applyAlignment="1">
      <alignment horizontal="left" vertical="center"/>
    </xf>
    <xf numFmtId="0" fontId="47" fillId="0" borderId="5" xfId="0" applyFont="1" applyBorder="1" applyAlignment="1">
      <alignment horizontal="left" vertical="center"/>
    </xf>
    <xf numFmtId="0" fontId="31" fillId="7" borderId="0" xfId="0" applyFont="1" applyFill="1" applyAlignment="1">
      <alignment vertical="center" wrapText="1"/>
    </xf>
    <xf numFmtId="0" fontId="31" fillId="7" borderId="0" xfId="0" applyFont="1" applyFill="1" applyAlignment="1">
      <alignment horizontal="center" vertical="center" wrapText="1"/>
    </xf>
    <xf numFmtId="0" fontId="14" fillId="0" borderId="0" xfId="0" applyFont="1" applyAlignment="1">
      <alignment horizontal="left" vertical="center" wrapText="1" indent="4"/>
    </xf>
    <xf numFmtId="9" fontId="14" fillId="0" borderId="0" xfId="1" applyFont="1" applyFill="1" applyBorder="1" applyAlignment="1">
      <alignment horizontal="right" vertical="center" wrapText="1"/>
    </xf>
    <xf numFmtId="164" fontId="19" fillId="7" borderId="0" xfId="0" applyNumberFormat="1" applyFont="1" applyFill="1" applyAlignment="1">
      <alignment horizontal="center" vertical="center" wrapText="1"/>
    </xf>
    <xf numFmtId="164" fontId="14" fillId="7" borderId="0" xfId="0" applyNumberFormat="1" applyFont="1" applyFill="1" applyAlignment="1">
      <alignment horizontal="center" vertical="center" wrapText="1"/>
    </xf>
    <xf numFmtId="49" fontId="23" fillId="7" borderId="0" xfId="0" applyNumberFormat="1" applyFont="1" applyFill="1" applyAlignment="1">
      <alignment horizontal="center" vertical="center" wrapText="1"/>
    </xf>
    <xf numFmtId="164" fontId="23" fillId="7" borderId="0" xfId="3" applyNumberFormat="1" applyFont="1" applyFill="1" applyAlignment="1">
      <alignment horizontal="right"/>
    </xf>
    <xf numFmtId="164" fontId="23" fillId="7" borderId="0" xfId="0" applyNumberFormat="1" applyFont="1" applyFill="1" applyAlignment="1">
      <alignment vertical="center" wrapText="1"/>
    </xf>
    <xf numFmtId="164" fontId="31" fillId="7" borderId="0" xfId="0" applyNumberFormat="1" applyFont="1" applyFill="1" applyAlignment="1">
      <alignment vertical="center" wrapText="1"/>
    </xf>
    <xf numFmtId="0" fontId="14" fillId="2" borderId="0" xfId="0" applyFont="1" applyFill="1" applyAlignment="1">
      <alignment wrapText="1"/>
    </xf>
    <xf numFmtId="0" fontId="14" fillId="0" borderId="0" xfId="3" applyFont="1" applyAlignment="1">
      <alignment horizontal="left" wrapText="1"/>
    </xf>
    <xf numFmtId="0" fontId="0" fillId="8" borderId="0" xfId="0" applyFill="1" applyAlignment="1">
      <alignment horizontal="center" vertical="center"/>
    </xf>
    <xf numFmtId="0" fontId="68" fillId="8" borderId="0" xfId="0" applyFont="1" applyFill="1"/>
    <xf numFmtId="0" fontId="0" fillId="0" borderId="0" xfId="0" applyAlignment="1">
      <alignment horizontal="center" vertical="center"/>
    </xf>
    <xf numFmtId="0" fontId="68" fillId="0" borderId="0" xfId="0" applyFont="1" applyAlignment="1">
      <alignment wrapText="1"/>
    </xf>
    <xf numFmtId="10" fontId="14" fillId="0" borderId="0" xfId="1" applyNumberFormat="1" applyFont="1" applyAlignment="1">
      <alignment horizontal="right" vertical="center" wrapText="1"/>
    </xf>
    <xf numFmtId="0" fontId="15" fillId="0" borderId="0" xfId="0" applyFont="1" applyAlignment="1">
      <alignment horizontal="left" vertical="center"/>
    </xf>
    <xf numFmtId="164" fontId="14" fillId="6" borderId="0" xfId="0" applyNumberFormat="1" applyFont="1" applyFill="1"/>
    <xf numFmtId="0" fontId="23" fillId="0" borderId="12" xfId="0" applyFont="1" applyBorder="1" applyAlignment="1">
      <alignment horizontal="center" vertical="center" wrapText="1"/>
    </xf>
    <xf numFmtId="0" fontId="14" fillId="0" borderId="8" xfId="0" applyFont="1" applyBorder="1" applyAlignment="1">
      <alignment horizontal="center" vertical="center" wrapText="1"/>
    </xf>
    <xf numFmtId="171" fontId="18" fillId="5" borderId="0" xfId="0" applyNumberFormat="1" applyFont="1" applyFill="1"/>
    <xf numFmtId="0" fontId="23" fillId="7" borderId="0" xfId="0" applyFont="1" applyFill="1" applyAlignment="1">
      <alignment horizontal="center"/>
    </xf>
    <xf numFmtId="0" fontId="31" fillId="7" borderId="0" xfId="0" applyFont="1" applyFill="1"/>
    <xf numFmtId="0" fontId="31" fillId="7" borderId="0" xfId="0" applyFont="1" applyFill="1" applyAlignment="1">
      <alignment horizontal="center" vertical="center"/>
    </xf>
    <xf numFmtId="0" fontId="23" fillId="7" borderId="0" xfId="0" applyFont="1" applyFill="1" applyAlignment="1">
      <alignment vertical="center"/>
    </xf>
    <xf numFmtId="10" fontId="14" fillId="5" borderId="0" xfId="0" applyNumberFormat="1" applyFont="1" applyFill="1"/>
    <xf numFmtId="0" fontId="15" fillId="0" borderId="0" xfId="0" applyFont="1" applyAlignment="1">
      <alignment horizontal="left" wrapText="1"/>
    </xf>
    <xf numFmtId="0" fontId="23" fillId="0" borderId="2" xfId="0" applyFont="1" applyBorder="1" applyAlignment="1">
      <alignment horizontal="center" vertical="center" wrapText="1"/>
    </xf>
    <xf numFmtId="0" fontId="15" fillId="0" borderId="0" xfId="0" applyFont="1" applyAlignment="1">
      <alignment horizontal="left" vertical="center" wrapText="1"/>
    </xf>
    <xf numFmtId="0" fontId="23" fillId="0" borderId="10" xfId="0" applyFont="1" applyBorder="1" applyAlignment="1">
      <alignment horizontal="center" vertical="center" wrapText="1"/>
    </xf>
    <xf numFmtId="0" fontId="14" fillId="0" borderId="0" xfId="0" applyFont="1" applyAlignment="1">
      <alignment vertical="center" wrapText="1"/>
    </xf>
    <xf numFmtId="0" fontId="37" fillId="0" borderId="0" xfId="0" applyFont="1" applyAlignment="1">
      <alignment horizontal="left" vertical="center" wrapText="1"/>
    </xf>
    <xf numFmtId="0" fontId="14" fillId="7" borderId="0" xfId="0" applyFont="1" applyFill="1" applyAlignment="1">
      <alignment horizontal="center" vertical="center"/>
    </xf>
    <xf numFmtId="0" fontId="27" fillId="0" borderId="0" xfId="0" applyFont="1" applyAlignment="1">
      <alignment vertical="center" wrapText="1"/>
    </xf>
    <xf numFmtId="0" fontId="14" fillId="0" borderId="0" xfId="0" applyFont="1" applyAlignment="1">
      <alignment horizontal="center" vertical="center" wrapText="1"/>
    </xf>
    <xf numFmtId="0" fontId="23" fillId="0" borderId="2" xfId="0" applyFont="1" applyBorder="1" applyAlignment="1">
      <alignment horizontal="center" vertical="center" wrapText="1"/>
    </xf>
    <xf numFmtId="0" fontId="14" fillId="0" borderId="0" xfId="0" applyFont="1" applyAlignment="1">
      <alignment horizontal="center" vertical="center" wrapText="1"/>
    </xf>
    <xf numFmtId="0" fontId="23" fillId="0" borderId="2" xfId="9" applyFont="1" applyBorder="1" applyAlignment="1">
      <alignment horizontal="center" vertical="center" wrapText="1"/>
    </xf>
    <xf numFmtId="0" fontId="23" fillId="0" borderId="2" xfId="0" applyFont="1" applyBorder="1" applyAlignment="1">
      <alignment horizontal="center" vertical="center" wrapText="1"/>
    </xf>
    <xf numFmtId="9" fontId="23" fillId="0" borderId="2" xfId="0" applyNumberFormat="1" applyFont="1" applyBorder="1" applyAlignment="1">
      <alignment horizontal="center" vertical="center" wrapTex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Alignment="1">
      <alignment vertical="center" wrapText="1"/>
    </xf>
    <xf numFmtId="0" fontId="14" fillId="0" borderId="0" xfId="0" applyFont="1" applyAlignment="1">
      <alignment vertical="center" wrapText="1"/>
    </xf>
    <xf numFmtId="0" fontId="14" fillId="7" borderId="0" xfId="0" applyFont="1" applyFill="1" applyAlignment="1">
      <alignment horizontal="center" vertical="center"/>
    </xf>
    <xf numFmtId="0" fontId="27" fillId="0" borderId="0" xfId="0" applyFont="1" applyAlignment="1">
      <alignment vertical="center" wrapText="1"/>
    </xf>
    <xf numFmtId="0" fontId="27" fillId="7" borderId="0" xfId="0" applyFont="1" applyFill="1" applyAlignment="1">
      <alignment vertical="center" wrapText="1"/>
    </xf>
    <xf numFmtId="0" fontId="23" fillId="0" borderId="2" xfId="0" applyFont="1" applyBorder="1" applyAlignment="1">
      <alignment horizontal="center" wrapText="1"/>
    </xf>
    <xf numFmtId="0" fontId="14" fillId="0" borderId="0" xfId="0" applyFont="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center" vertical="center" wrapText="1"/>
    </xf>
    <xf numFmtId="164" fontId="31" fillId="7" borderId="0" xfId="3" applyNumberFormat="1" applyFont="1" applyFill="1" applyAlignment="1">
      <alignment horizontal="right"/>
    </xf>
    <xf numFmtId="0" fontId="27" fillId="0" borderId="0" xfId="3" applyFont="1" applyAlignment="1">
      <alignment horizontal="right"/>
    </xf>
    <xf numFmtId="164" fontId="27" fillId="0" borderId="0" xfId="0" applyNumberFormat="1" applyFont="1" applyAlignment="1">
      <alignment vertical="center"/>
    </xf>
    <xf numFmtId="3" fontId="27" fillId="7" borderId="0" xfId="0" applyNumberFormat="1" applyFont="1" applyFill="1" applyAlignment="1">
      <alignment wrapText="1"/>
    </xf>
    <xf numFmtId="164" fontId="71" fillId="7" borderId="0" xfId="0" applyNumberFormat="1" applyFont="1" applyFill="1" applyAlignment="1">
      <alignment horizontal="center" vertical="center" wrapText="1"/>
    </xf>
    <xf numFmtId="0" fontId="18" fillId="0" borderId="0" xfId="0" applyFont="1" applyFill="1"/>
    <xf numFmtId="164" fontId="27" fillId="7" borderId="0" xfId="0" applyNumberFormat="1" applyFont="1" applyFill="1" applyAlignment="1">
      <alignment vertical="center"/>
    </xf>
    <xf numFmtId="170" fontId="27" fillId="0" borderId="1" xfId="22" applyNumberFormat="1" applyFont="1" applyFill="1" applyBorder="1"/>
    <xf numFmtId="43" fontId="27" fillId="0" borderId="5" xfId="22" applyFont="1" applyFill="1" applyBorder="1" applyAlignment="1">
      <alignment horizontal="left"/>
    </xf>
    <xf numFmtId="43" fontId="27" fillId="0" borderId="5" xfId="22" applyFont="1" applyFill="1" applyBorder="1"/>
    <xf numFmtId="164" fontId="31" fillId="7" borderId="0" xfId="0" applyNumberFormat="1" applyFont="1" applyFill="1" applyAlignment="1">
      <alignment vertical="center"/>
    </xf>
    <xf numFmtId="0" fontId="14" fillId="0" borderId="0" xfId="0" applyFont="1" applyFill="1"/>
    <xf numFmtId="0" fontId="23" fillId="0" borderId="2" xfId="0" applyFont="1" applyBorder="1" applyAlignment="1">
      <alignment horizontal="center" vertical="center" wrapText="1"/>
    </xf>
    <xf numFmtId="0" fontId="14" fillId="0" borderId="0" xfId="0" applyFont="1" applyAlignment="1">
      <alignment vertical="center" wrapText="1"/>
    </xf>
    <xf numFmtId="0" fontId="27" fillId="0" borderId="0" xfId="0" applyFont="1" applyAlignment="1">
      <alignment vertical="center" wrapText="1"/>
    </xf>
    <xf numFmtId="0" fontId="27" fillId="7" borderId="0" xfId="0" applyFont="1" applyFill="1" applyAlignment="1">
      <alignment vertical="center" wrapText="1"/>
    </xf>
    <xf numFmtId="164" fontId="14" fillId="7" borderId="0" xfId="3" applyNumberFormat="1" applyFont="1" applyFill="1"/>
    <xf numFmtId="164" fontId="14" fillId="0" borderId="0" xfId="3" applyNumberFormat="1" applyFont="1"/>
    <xf numFmtId="164" fontId="23" fillId="0" borderId="0" xfId="3" applyNumberFormat="1" applyFont="1"/>
    <xf numFmtId="164" fontId="14" fillId="7" borderId="1" xfId="3" applyNumberFormat="1" applyFont="1" applyFill="1" applyBorder="1"/>
    <xf numFmtId="164" fontId="14" fillId="0" borderId="0" xfId="0" applyNumberFormat="1" applyFont="1" applyFill="1" applyAlignment="1">
      <alignment vertical="center" wrapText="1"/>
    </xf>
    <xf numFmtId="0" fontId="14" fillId="0" borderId="0" xfId="0" applyFont="1" applyAlignment="1">
      <alignment horizontal="left" vertical="center" wrapText="1"/>
    </xf>
    <xf numFmtId="164" fontId="14" fillId="0" borderId="0" xfId="0" applyNumberFormat="1" applyFont="1" applyFill="1" applyAlignment="1">
      <alignment horizontal="right" vertical="center"/>
    </xf>
    <xf numFmtId="0" fontId="27" fillId="0" borderId="0" xfId="0" quotePrefix="1" applyFont="1" applyFill="1" applyAlignment="1">
      <alignment wrapText="1"/>
    </xf>
    <xf numFmtId="0" fontId="14" fillId="0" borderId="0" xfId="0" applyFont="1" applyAlignment="1">
      <alignment horizontal="center" vertical="center" wrapText="1"/>
    </xf>
    <xf numFmtId="170" fontId="14" fillId="0" borderId="1" xfId="22" applyNumberFormat="1" applyFont="1" applyFill="1" applyBorder="1"/>
    <xf numFmtId="43" fontId="14" fillId="0" borderId="1" xfId="22" applyFont="1" applyFill="1" applyBorder="1" applyAlignment="1">
      <alignment horizontal="center"/>
    </xf>
    <xf numFmtId="49" fontId="14" fillId="0" borderId="12" xfId="22" applyNumberFormat="1" applyFont="1" applyFill="1" applyBorder="1" applyAlignment="1">
      <alignment horizontal="left" wrapText="1"/>
    </xf>
    <xf numFmtId="49" fontId="14" fillId="0" borderId="4" xfId="22" applyNumberFormat="1" applyFont="1" applyFill="1" applyBorder="1" applyAlignment="1">
      <alignment horizontal="left" wrapText="1"/>
    </xf>
    <xf numFmtId="43" fontId="14" fillId="0" borderId="12" xfId="22" applyFont="1" applyFill="1" applyBorder="1" applyAlignment="1">
      <alignment horizontal="left"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indent="1"/>
    </xf>
    <xf numFmtId="0" fontId="14" fillId="0" borderId="9" xfId="0" applyFont="1" applyBorder="1" applyAlignment="1">
      <alignment horizontal="left" vertical="center" wrapText="1"/>
    </xf>
    <xf numFmtId="0" fontId="14" fillId="0" borderId="14" xfId="0" applyFont="1" applyBorder="1" applyAlignment="1">
      <alignment horizontal="left" vertical="center" wrapText="1" indent="1"/>
    </xf>
    <xf numFmtId="43" fontId="14" fillId="0" borderId="5" xfId="22" applyFont="1" applyFill="1" applyBorder="1" applyAlignment="1">
      <alignment horizontal="left"/>
    </xf>
    <xf numFmtId="43" fontId="14" fillId="0" borderId="1" xfId="22" applyFont="1" applyFill="1" applyBorder="1"/>
    <xf numFmtId="0" fontId="73" fillId="8" borderId="0" xfId="0" applyFont="1" applyFill="1"/>
    <xf numFmtId="0" fontId="72" fillId="0" borderId="0" xfId="0" applyFont="1"/>
    <xf numFmtId="0" fontId="72"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horizontal="center" vertical="center" wrapText="1"/>
    </xf>
    <xf numFmtId="0" fontId="17" fillId="5" borderId="0" xfId="0" applyFont="1" applyFill="1"/>
    <xf numFmtId="3" fontId="27" fillId="0" borderId="0" xfId="6" applyFont="1" applyFill="1" applyBorder="1" applyAlignment="1">
      <alignment horizontal="right" vertical="center" wrapText="1"/>
      <protection locked="0"/>
    </xf>
    <xf numFmtId="10" fontId="14" fillId="7" borderId="0" xfId="1" applyNumberFormat="1" applyFont="1" applyFill="1" applyBorder="1" applyAlignment="1" applyProtection="1">
      <alignment horizontal="right" vertical="center" wrapText="1"/>
      <protection locked="0"/>
    </xf>
    <xf numFmtId="3" fontId="51" fillId="7" borderId="0" xfId="6" applyFont="1" applyFill="1" applyBorder="1" applyAlignment="1">
      <alignment horizontal="right" vertical="center"/>
      <protection locked="0"/>
    </xf>
    <xf numFmtId="0" fontId="23" fillId="0" borderId="2" xfId="0" applyFont="1" applyBorder="1" applyAlignment="1">
      <alignment horizontal="center" vertical="center" wrapText="1"/>
    </xf>
    <xf numFmtId="9" fontId="23" fillId="0" borderId="2" xfId="0" applyNumberFormat="1" applyFont="1" applyBorder="1" applyAlignment="1">
      <alignment horizontal="center" vertical="center" wrapText="1"/>
    </xf>
    <xf numFmtId="0" fontId="14" fillId="0" borderId="3" xfId="0" applyFont="1" applyBorder="1" applyAlignment="1">
      <alignment horizontal="center" vertical="center" wrapText="1"/>
    </xf>
    <xf numFmtId="9" fontId="23" fillId="0" borderId="2" xfId="0" applyNumberFormat="1" applyFont="1" applyBorder="1" applyAlignment="1">
      <alignment horizontal="center" vertical="center" wrapText="1"/>
    </xf>
    <xf numFmtId="0" fontId="27" fillId="0" borderId="0" xfId="0" applyFont="1" applyFill="1" applyAlignment="1">
      <alignment vertical="center" wrapText="1"/>
    </xf>
    <xf numFmtId="1" fontId="14" fillId="0" borderId="0" xfId="0" applyNumberFormat="1" applyFont="1" applyFill="1" applyAlignment="1">
      <alignment vertical="center" wrapText="1"/>
    </xf>
    <xf numFmtId="3" fontId="27" fillId="0" borderId="0" xfId="0" applyNumberFormat="1" applyFont="1" applyFill="1" applyAlignment="1">
      <alignment vertical="center" wrapText="1"/>
    </xf>
    <xf numFmtId="0" fontId="21" fillId="0" borderId="0" xfId="0" applyFont="1" applyFill="1"/>
    <xf numFmtId="0" fontId="15" fillId="0" borderId="0" xfId="0" applyFont="1" applyFill="1" applyAlignment="1">
      <alignment vertical="center"/>
    </xf>
    <xf numFmtId="0" fontId="15" fillId="0" borderId="0" xfId="0" applyFont="1" applyFill="1"/>
    <xf numFmtId="0" fontId="37" fillId="0" borderId="0" xfId="0" applyFont="1" applyFill="1" applyAlignment="1">
      <alignment vertical="center"/>
    </xf>
    <xf numFmtId="0" fontId="37" fillId="0" borderId="0" xfId="0" applyFont="1" applyFill="1"/>
    <xf numFmtId="0" fontId="15" fillId="0" borderId="0" xfId="0" applyFont="1" applyAlignment="1">
      <alignment horizontal="left" wrapText="1"/>
    </xf>
    <xf numFmtId="0" fontId="15" fillId="0" borderId="0" xfId="0" applyFont="1" applyFill="1" applyAlignment="1">
      <alignment horizontal="left"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23" fillId="7" borderId="0" xfId="0" applyFont="1" applyFill="1" applyAlignment="1">
      <alignment vertical="center" wrapText="1"/>
    </xf>
    <xf numFmtId="0" fontId="14" fillId="7" borderId="0" xfId="0" applyFont="1" applyFill="1" applyAlignment="1">
      <alignment horizontal="center" vertical="center"/>
    </xf>
    <xf numFmtId="0" fontId="23" fillId="0" borderId="2" xfId="0" applyFont="1" applyBorder="1" applyAlignment="1">
      <alignment horizontal="center" wrapText="1"/>
    </xf>
    <xf numFmtId="0" fontId="14" fillId="0" borderId="0" xfId="0" applyFont="1" applyAlignment="1">
      <alignment horizontal="left" vertical="center" wrapText="1"/>
    </xf>
    <xf numFmtId="164" fontId="14" fillId="0" borderId="0" xfId="0" applyNumberFormat="1" applyFont="1" applyFill="1" applyAlignment="1">
      <alignment horizontal="right" vertical="center" wrapText="1"/>
    </xf>
    <xf numFmtId="9" fontId="14" fillId="7" borderId="0" xfId="1" applyFont="1" applyFill="1" applyBorder="1" applyAlignment="1">
      <alignment vertical="center"/>
    </xf>
    <xf numFmtId="0" fontId="23" fillId="7" borderId="0" xfId="0" applyFont="1" applyFill="1" applyAlignment="1">
      <alignment horizontal="center" vertical="center" wrapText="1"/>
    </xf>
    <xf numFmtId="9" fontId="23" fillId="7" borderId="0" xfId="1" applyFont="1" applyFill="1" applyBorder="1" applyAlignment="1">
      <alignment horizontal="right" vertical="center"/>
    </xf>
    <xf numFmtId="3" fontId="14" fillId="0" borderId="0" xfId="0" applyNumberFormat="1" applyFont="1" applyFill="1" applyAlignment="1">
      <alignment wrapText="1"/>
    </xf>
    <xf numFmtId="10" fontId="14" fillId="0" borderId="0" xfId="1" applyNumberFormat="1" applyFont="1" applyFill="1" applyAlignment="1">
      <alignment wrapText="1"/>
    </xf>
    <xf numFmtId="165" fontId="14" fillId="7" borderId="0" xfId="9" applyNumberFormat="1" applyFont="1" applyFill="1" applyAlignment="1">
      <alignment horizontal="right" vertical="center" wrapText="1"/>
    </xf>
    <xf numFmtId="165" fontId="14" fillId="0" borderId="0" xfId="9" applyNumberFormat="1" applyFont="1" applyAlignment="1">
      <alignment horizontal="right" vertical="center" wrapText="1"/>
    </xf>
    <xf numFmtId="164" fontId="23" fillId="7" borderId="0" xfId="9" applyNumberFormat="1" applyFont="1" applyFill="1" applyAlignment="1">
      <alignment horizontal="right" vertical="center" wrapText="1"/>
    </xf>
    <xf numFmtId="165" fontId="23" fillId="7" borderId="0" xfId="9" applyNumberFormat="1" applyFont="1" applyFill="1" applyAlignment="1">
      <alignment horizontal="right" vertical="center" wrapText="1"/>
    </xf>
    <xf numFmtId="0" fontId="0" fillId="0" borderId="0" xfId="0" applyFill="1"/>
    <xf numFmtId="2" fontId="14" fillId="0" borderId="0" xfId="9" applyNumberFormat="1" applyFont="1" applyAlignment="1">
      <alignment horizontal="right" vertical="center" wrapText="1"/>
    </xf>
    <xf numFmtId="164" fontId="14" fillId="0" borderId="0" xfId="9" applyNumberFormat="1" applyFont="1" applyFill="1" applyAlignment="1">
      <alignment horizontal="right" vertical="center" wrapText="1"/>
    </xf>
    <xf numFmtId="0" fontId="23" fillId="0" borderId="0" xfId="0" applyFont="1" applyAlignment="1">
      <alignment vertical="center" wrapText="1"/>
    </xf>
    <xf numFmtId="3" fontId="19" fillId="0" borderId="0" xfId="0" applyNumberFormat="1" applyFont="1" applyFill="1" applyAlignment="1">
      <alignment wrapText="1"/>
    </xf>
    <xf numFmtId="0" fontId="14" fillId="0" borderId="0" xfId="0" applyFont="1" applyAlignment="1">
      <alignment vertical="center" wrapText="1"/>
    </xf>
    <xf numFmtId="49" fontId="15" fillId="0" borderId="0" xfId="0" applyNumberFormat="1" applyFont="1" applyFill="1" applyAlignment="1">
      <alignment horizontal="left" vertical="center"/>
    </xf>
    <xf numFmtId="164" fontId="21" fillId="0" borderId="0" xfId="0" applyNumberFormat="1" applyFont="1" applyFill="1"/>
    <xf numFmtId="0" fontId="15" fillId="0" borderId="0" xfId="0" applyFont="1" applyFill="1" applyAlignment="1">
      <alignment horizontal="left" vertical="center"/>
    </xf>
    <xf numFmtId="0" fontId="15" fillId="0" borderId="0" xfId="0" applyFont="1" applyFill="1" applyAlignment="1">
      <alignment horizontal="left" vertical="center" wrapText="1"/>
    </xf>
    <xf numFmtId="0" fontId="37" fillId="0" borderId="0" xfId="0" applyFont="1" applyFill="1" applyAlignment="1">
      <alignment horizontal="left" vertical="center" wrapText="1"/>
    </xf>
    <xf numFmtId="9" fontId="14" fillId="0" borderId="0" xfId="0" applyNumberFormat="1" applyFont="1" applyFill="1" applyAlignment="1">
      <alignment horizontal="right" vertical="center" wrapText="1"/>
    </xf>
    <xf numFmtId="10" fontId="14" fillId="0" borderId="0" xfId="0" applyNumberFormat="1" applyFont="1" applyFill="1" applyAlignment="1">
      <alignment vertical="center" wrapText="1"/>
    </xf>
    <xf numFmtId="0" fontId="72" fillId="0" borderId="0" xfId="0" applyFont="1" applyFill="1"/>
    <xf numFmtId="0" fontId="14" fillId="0" borderId="0" xfId="0" applyFont="1" applyFill="1" applyAlignment="1">
      <alignment vertical="center" wrapText="1"/>
    </xf>
    <xf numFmtId="0" fontId="14" fillId="0" borderId="0" xfId="0" applyFont="1" applyAlignment="1">
      <alignment vertical="center" wrapText="1"/>
    </xf>
    <xf numFmtId="170" fontId="14" fillId="0" borderId="13" xfId="22" applyNumberFormat="1" applyFont="1" applyFill="1" applyBorder="1" applyAlignment="1">
      <alignment vertical="center"/>
    </xf>
    <xf numFmtId="170" fontId="14" fillId="0" borderId="13" xfId="22" applyNumberFormat="1" applyFont="1" applyFill="1" applyBorder="1" applyAlignment="1">
      <alignment horizontal="right" vertical="center"/>
    </xf>
    <xf numFmtId="170" fontId="14" fillId="0" borderId="0" xfId="22" applyNumberFormat="1" applyFont="1" applyFill="1" applyBorder="1" applyAlignment="1">
      <alignment vertical="center"/>
    </xf>
    <xf numFmtId="43" fontId="14" fillId="0" borderId="13" xfId="22" applyFont="1" applyFill="1" applyBorder="1" applyAlignment="1">
      <alignment horizontal="center" vertical="center"/>
    </xf>
    <xf numFmtId="43" fontId="27" fillId="0" borderId="1" xfId="22" applyFont="1" applyFill="1" applyBorder="1" applyAlignment="1">
      <alignment horizontal="center" vertical="center"/>
    </xf>
    <xf numFmtId="43" fontId="14" fillId="0" borderId="1" xfId="22" applyFont="1" applyFill="1" applyBorder="1" applyAlignment="1">
      <alignment horizontal="center" vertical="center"/>
    </xf>
    <xf numFmtId="43" fontId="14" fillId="0" borderId="0" xfId="22" applyFont="1" applyFill="1" applyBorder="1" applyAlignment="1">
      <alignment horizontal="center" vertical="center"/>
    </xf>
    <xf numFmtId="0" fontId="23" fillId="0" borderId="2" xfId="0" applyFont="1" applyFill="1" applyBorder="1" applyAlignment="1">
      <alignment horizontal="center" vertical="center" wrapText="1"/>
    </xf>
    <xf numFmtId="0" fontId="24" fillId="0" borderId="0" xfId="0" applyFont="1" applyFill="1" applyAlignment="1">
      <alignment vertical="center"/>
    </xf>
    <xf numFmtId="0" fontId="24" fillId="0" borderId="0" xfId="0" applyFont="1" applyFill="1"/>
    <xf numFmtId="166" fontId="14" fillId="0" borderId="0" xfId="3" applyNumberFormat="1" applyFont="1" applyAlignment="1">
      <alignment horizontal="right"/>
    </xf>
    <xf numFmtId="166" fontId="27" fillId="0" borderId="0" xfId="3" applyNumberFormat="1" applyFont="1" applyAlignment="1">
      <alignment horizontal="right"/>
    </xf>
    <xf numFmtId="49" fontId="23" fillId="0" borderId="0" xfId="0" applyNumberFormat="1" applyFont="1" applyFill="1" applyAlignment="1">
      <alignment horizontal="center" vertical="center" wrapText="1"/>
    </xf>
    <xf numFmtId="0" fontId="23" fillId="0" borderId="0" xfId="0" applyFont="1" applyFill="1" applyAlignment="1">
      <alignment vertical="center" wrapText="1"/>
    </xf>
    <xf numFmtId="164" fontId="23" fillId="0" borderId="0" xfId="0" applyNumberFormat="1" applyFont="1" applyFill="1" applyAlignment="1">
      <alignment vertical="center" wrapText="1"/>
    </xf>
    <xf numFmtId="0" fontId="23" fillId="0" borderId="2" xfId="9" applyFont="1" applyBorder="1" applyAlignment="1">
      <alignment horizontal="center" vertical="center" wrapText="1"/>
    </xf>
    <xf numFmtId="0" fontId="15" fillId="0" borderId="0" xfId="3" applyFont="1" applyFill="1" applyAlignment="1">
      <alignment horizontal="left" vertical="justify" wrapText="1"/>
    </xf>
    <xf numFmtId="0" fontId="23" fillId="0" borderId="2" xfId="0" applyFont="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23" fillId="0" borderId="1" xfId="0" applyFont="1" applyBorder="1" applyAlignment="1">
      <alignment horizontal="left"/>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14" fillId="0" borderId="0" xfId="0" applyFont="1" applyAlignment="1">
      <alignment vertical="center" wrapText="1"/>
    </xf>
    <xf numFmtId="164" fontId="14" fillId="0" borderId="0" xfId="3" applyNumberFormat="1" applyFont="1" applyFill="1" applyAlignment="1">
      <alignment horizontal="right"/>
    </xf>
    <xf numFmtId="164" fontId="14" fillId="0" borderId="0" xfId="0" applyNumberFormat="1" applyFont="1" applyFill="1" applyAlignment="1">
      <alignment horizontal="right"/>
    </xf>
    <xf numFmtId="0" fontId="15" fillId="0" borderId="0" xfId="0" applyFont="1" applyAlignment="1">
      <alignment horizontal="left" wrapText="1"/>
    </xf>
    <xf numFmtId="0" fontId="30" fillId="0" borderId="0" xfId="3" applyFont="1" applyAlignment="1">
      <alignment horizontal="left" wrapText="1"/>
    </xf>
    <xf numFmtId="0" fontId="15" fillId="0" borderId="0" xfId="3" applyFont="1" applyAlignment="1">
      <alignment horizontal="left" wrapText="1"/>
    </xf>
    <xf numFmtId="0" fontId="15" fillId="0" borderId="0" xfId="3" applyFont="1" applyFill="1" applyAlignment="1">
      <alignment horizontal="left" wrapText="1"/>
    </xf>
    <xf numFmtId="0" fontId="15" fillId="0" borderId="0" xfId="0" applyFont="1" applyFill="1" applyAlignment="1">
      <alignment horizontal="left" wrapText="1"/>
    </xf>
    <xf numFmtId="0" fontId="15" fillId="0" borderId="0" xfId="3" applyFont="1" applyFill="1" applyAlignment="1">
      <alignment horizontal="left" vertical="justify" wrapText="1"/>
    </xf>
    <xf numFmtId="0" fontId="15" fillId="0" borderId="0" xfId="3" applyFont="1" applyFill="1" applyAlignment="1">
      <alignment horizontal="left" vertical="justify"/>
    </xf>
    <xf numFmtId="0" fontId="23" fillId="0" borderId="0" xfId="0" applyFont="1" applyAlignment="1">
      <alignment horizontal="left" wrapText="1"/>
    </xf>
    <xf numFmtId="0" fontId="23" fillId="0" borderId="4" xfId="0" applyFont="1" applyBorder="1" applyAlignment="1">
      <alignment horizontal="left" wrapText="1"/>
    </xf>
    <xf numFmtId="0" fontId="23" fillId="0" borderId="1" xfId="0" applyFont="1" applyBorder="1" applyAlignment="1">
      <alignment horizontal="left" wrapText="1"/>
    </xf>
    <xf numFmtId="0" fontId="23" fillId="0" borderId="5" xfId="0" applyFont="1" applyBorder="1" applyAlignment="1">
      <alignment horizontal="left" wrapText="1"/>
    </xf>
    <xf numFmtId="0" fontId="23" fillId="0" borderId="2" xfId="0" applyFont="1" applyBorder="1" applyAlignment="1">
      <alignment horizontal="center" vertical="center" wrapText="1"/>
    </xf>
    <xf numFmtId="0" fontId="15" fillId="0" borderId="0" xfId="3" applyFont="1" applyFill="1" applyAlignment="1">
      <alignment horizontal="left" vertical="top" wrapText="1"/>
    </xf>
    <xf numFmtId="0" fontId="14" fillId="7" borderId="0" xfId="0" applyFont="1" applyFill="1" applyAlignment="1">
      <alignment horizontal="left" vertical="center" wrapText="1"/>
    </xf>
    <xf numFmtId="0" fontId="15" fillId="0" borderId="0" xfId="0" applyFont="1" applyAlignment="1">
      <alignment horizontal="left" vertical="center" wrapText="1"/>
    </xf>
    <xf numFmtId="0" fontId="20" fillId="0" borderId="13" xfId="0" applyFont="1" applyBorder="1" applyAlignment="1">
      <alignment horizontal="left" vertical="center" wrapText="1"/>
    </xf>
    <xf numFmtId="0" fontId="62" fillId="0" borderId="6" xfId="0" applyFont="1" applyBorder="1" applyAlignment="1">
      <alignment horizontal="center" vertical="center" wrapText="1"/>
    </xf>
    <xf numFmtId="0" fontId="62" fillId="0" borderId="8" xfId="0" applyFont="1" applyBorder="1" applyAlignment="1">
      <alignment horizontal="center" vertical="center" wrapText="1"/>
    </xf>
    <xf numFmtId="9" fontId="23" fillId="0" borderId="2" xfId="0" applyNumberFormat="1"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xf>
    <xf numFmtId="49" fontId="14" fillId="0" borderId="0" xfId="0" applyNumberFormat="1" applyFont="1" applyFill="1" applyAlignment="1">
      <alignment horizontal="left" vertical="center" wrapText="1"/>
    </xf>
    <xf numFmtId="0" fontId="23" fillId="0" borderId="13" xfId="0" applyFont="1" applyBorder="1" applyAlignment="1">
      <alignment horizontal="center" vertical="center" wrapText="1"/>
    </xf>
    <xf numFmtId="49" fontId="15" fillId="0" borderId="0" xfId="0" applyNumberFormat="1" applyFont="1" applyFill="1" applyAlignment="1">
      <alignment horizontal="left" vertical="center" wrapText="1"/>
    </xf>
    <xf numFmtId="0" fontId="45" fillId="0" borderId="0" xfId="0" applyFont="1" applyAlignment="1"/>
    <xf numFmtId="0" fontId="23" fillId="0" borderId="15" xfId="0" applyFont="1" applyBorder="1" applyAlignment="1">
      <alignment vertical="center" wrapText="1"/>
    </xf>
    <xf numFmtId="0" fontId="23" fillId="0" borderId="14" xfId="0" applyFont="1" applyBorder="1" applyAlignment="1">
      <alignment vertical="center" wrapText="1"/>
    </xf>
    <xf numFmtId="0" fontId="23" fillId="0" borderId="0" xfId="0" applyFont="1" applyAlignment="1">
      <alignment vertical="center" wrapText="1"/>
    </xf>
    <xf numFmtId="0" fontId="23" fillId="0" borderId="1" xfId="0" applyFont="1" applyBorder="1" applyAlignment="1">
      <alignment vertical="center" wrapText="1"/>
    </xf>
    <xf numFmtId="0" fontId="14" fillId="0" borderId="0" xfId="0" applyFont="1" applyAlignment="1">
      <alignment horizontal="left" vertical="center" wrapText="1" indent="2"/>
    </xf>
    <xf numFmtId="0" fontId="23" fillId="7" borderId="0" xfId="0" applyFont="1" applyFill="1" applyAlignment="1">
      <alignment vertical="center" wrapText="1"/>
    </xf>
    <xf numFmtId="0" fontId="14" fillId="0" borderId="0" xfId="0" applyFont="1" applyAlignment="1">
      <alignment vertical="center" wrapText="1"/>
    </xf>
    <xf numFmtId="0" fontId="14" fillId="0" borderId="0" xfId="0" applyFont="1" applyAlignment="1"/>
    <xf numFmtId="0" fontId="23" fillId="0" borderId="1" xfId="0" applyFont="1" applyBorder="1" applyAlignment="1"/>
    <xf numFmtId="0" fontId="14" fillId="0" borderId="0" xfId="2" applyFont="1" applyAlignment="1">
      <alignment horizontal="left" wrapText="1"/>
    </xf>
    <xf numFmtId="0" fontId="15" fillId="0" borderId="0" xfId="2" applyFont="1" applyAlignment="1">
      <alignment horizontal="left" wrapText="1"/>
    </xf>
    <xf numFmtId="0" fontId="15" fillId="0" borderId="0" xfId="0" applyFont="1" applyFill="1" applyAlignment="1">
      <alignment wrapText="1"/>
    </xf>
    <xf numFmtId="0" fontId="23" fillId="0" borderId="9"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4" xfId="0" applyFont="1" applyBorder="1" applyAlignment="1">
      <alignment horizontal="center" vertical="center"/>
    </xf>
    <xf numFmtId="0" fontId="23" fillId="0" borderId="14" xfId="0" applyFont="1" applyBorder="1" applyAlignment="1">
      <alignment horizontal="center" vertical="center"/>
    </xf>
    <xf numFmtId="0" fontId="23" fillId="0" borderId="5" xfId="0" applyFont="1" applyBorder="1" applyAlignment="1">
      <alignment horizontal="center" vertical="center"/>
    </xf>
    <xf numFmtId="0" fontId="15" fillId="0" borderId="0" xfId="0" applyFont="1" applyAlignment="1"/>
    <xf numFmtId="0" fontId="23" fillId="0" borderId="0" xfId="0" applyFont="1" applyAlignment="1">
      <alignment horizontal="left" vertical="center" wrapText="1"/>
    </xf>
    <xf numFmtId="0" fontId="23" fillId="0" borderId="1" xfId="0" applyFont="1" applyBorder="1" applyAlignment="1">
      <alignment horizontal="center" vertical="center" wrapText="1"/>
    </xf>
    <xf numFmtId="0" fontId="23" fillId="0" borderId="6" xfId="0" applyFont="1" applyBorder="1" applyAlignment="1">
      <alignment horizontal="left" wrapText="1"/>
    </xf>
    <xf numFmtId="0" fontId="23" fillId="0" borderId="8" xfId="0" applyFont="1" applyBorder="1" applyAlignment="1">
      <alignment horizontal="left" wrapText="1"/>
    </xf>
    <xf numFmtId="0" fontId="37" fillId="0" borderId="0" xfId="0" applyFont="1" applyAlignment="1">
      <alignment horizontal="left" vertical="center" wrapText="1"/>
    </xf>
    <xf numFmtId="0" fontId="19" fillId="0" borderId="0" xfId="0" applyFont="1" applyAlignment="1">
      <alignment horizontal="left" wrapText="1"/>
    </xf>
    <xf numFmtId="0" fontId="30" fillId="0" borderId="0" xfId="0" applyFont="1" applyAlignment="1">
      <alignment horizontal="left"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9"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3" xfId="0" applyFont="1" applyFill="1" applyBorder="1" applyAlignment="1">
      <alignment horizontal="center" vertical="center" wrapText="1"/>
    </xf>
    <xf numFmtId="43" fontId="23" fillId="0" borderId="10" xfId="22" applyFont="1" applyFill="1" applyBorder="1" applyAlignment="1">
      <alignment horizontal="center" vertical="center" wrapText="1"/>
    </xf>
    <xf numFmtId="43" fontId="23" fillId="0" borderId="2" xfId="22"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 xfId="0" applyFont="1" applyBorder="1" applyAlignment="1">
      <alignment horizontal="center" vertical="center" wrapText="1"/>
    </xf>
    <xf numFmtId="0" fontId="23" fillId="0" borderId="10" xfId="0" applyFont="1" applyBorder="1" applyAlignment="1">
      <alignment horizontal="center" vertical="center"/>
    </xf>
    <xf numFmtId="0" fontId="15" fillId="0" borderId="0" xfId="0" applyFont="1" applyFill="1" applyAlignment="1">
      <alignment horizontal="left" vertical="top" wrapText="1"/>
    </xf>
    <xf numFmtId="0" fontId="14" fillId="7" borderId="0" xfId="0" applyFont="1" applyFill="1" applyAlignment="1">
      <alignment horizontal="center" vertical="center"/>
    </xf>
    <xf numFmtId="0" fontId="27" fillId="0" borderId="0" xfId="0" applyFont="1" applyAlignment="1">
      <alignment vertical="center" wrapText="1"/>
    </xf>
    <xf numFmtId="0" fontId="27" fillId="7" borderId="0" xfId="0" applyFont="1" applyFill="1" applyAlignment="1">
      <alignment vertical="center" wrapText="1"/>
    </xf>
    <xf numFmtId="0" fontId="23" fillId="0" borderId="0" xfId="0" applyFont="1" applyAlignment="1">
      <alignment horizontal="left"/>
    </xf>
    <xf numFmtId="0" fontId="47" fillId="0" borderId="0" xfId="0" applyFont="1" applyAlignment="1">
      <alignment vertical="center"/>
    </xf>
    <xf numFmtId="0" fontId="23" fillId="0" borderId="0" xfId="0" applyFont="1" applyAlignment="1">
      <alignment horizontal="left" vertical="center"/>
    </xf>
    <xf numFmtId="0" fontId="23" fillId="0" borderId="9" xfId="0" applyFont="1" applyBorder="1" applyAlignment="1">
      <alignment horizontal="center"/>
    </xf>
    <xf numFmtId="0" fontId="23" fillId="0" borderId="8" xfId="0" applyFont="1" applyBorder="1" applyAlignment="1">
      <alignment horizontal="center"/>
    </xf>
    <xf numFmtId="0" fontId="23"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3" xfId="0" applyFont="1" applyBorder="1" applyAlignment="1">
      <alignment horizontal="center"/>
    </xf>
    <xf numFmtId="0" fontId="23" fillId="0" borderId="6" xfId="0" applyFont="1" applyBorder="1" applyAlignment="1">
      <alignment horizontal="center"/>
    </xf>
    <xf numFmtId="0" fontId="23" fillId="0" borderId="7" xfId="0" applyFont="1" applyBorder="1" applyAlignment="1">
      <alignment horizontal="center"/>
    </xf>
    <xf numFmtId="0" fontId="23" fillId="0" borderId="2" xfId="0" applyFont="1" applyBorder="1" applyAlignment="1">
      <alignment horizontal="center" wrapText="1"/>
    </xf>
    <xf numFmtId="0" fontId="14" fillId="0" borderId="0" xfId="0" applyFont="1" applyAlignment="1">
      <alignment horizontal="left" vertical="center" wrapText="1"/>
    </xf>
    <xf numFmtId="0" fontId="23" fillId="0" borderId="9" xfId="9" applyFont="1" applyBorder="1" applyAlignment="1">
      <alignment horizontal="center" vertical="center" wrapText="1"/>
    </xf>
    <xf numFmtId="0" fontId="23" fillId="0" borderId="12" xfId="9" applyFont="1" applyBorder="1" applyAlignment="1">
      <alignment horizontal="center" vertical="center" wrapText="1"/>
    </xf>
    <xf numFmtId="0" fontId="23" fillId="0" borderId="15" xfId="9" applyFont="1" applyBorder="1" applyAlignment="1">
      <alignment horizontal="center" vertical="center" wrapText="1"/>
    </xf>
    <xf numFmtId="0" fontId="23" fillId="0" borderId="4" xfId="9" applyFont="1" applyBorder="1" applyAlignment="1">
      <alignment horizontal="center" vertical="center" wrapText="1"/>
    </xf>
    <xf numFmtId="0" fontId="23" fillId="0" borderId="14" xfId="9" applyFont="1" applyBorder="1" applyAlignment="1">
      <alignment horizontal="center" vertical="center" wrapText="1"/>
    </xf>
    <xf numFmtId="0" fontId="23" fillId="0" borderId="5" xfId="9" applyFont="1" applyBorder="1" applyAlignment="1">
      <alignment horizontal="center" vertical="center" wrapText="1"/>
    </xf>
    <xf numFmtId="0" fontId="23" fillId="0" borderId="6" xfId="9" applyFont="1" applyBorder="1" applyAlignment="1">
      <alignment horizontal="center" vertical="center" wrapText="1"/>
    </xf>
    <xf numFmtId="0" fontId="23" fillId="0" borderId="8" xfId="9" applyFont="1" applyBorder="1" applyAlignment="1">
      <alignment horizontal="center" vertical="center" wrapText="1"/>
    </xf>
    <xf numFmtId="0" fontId="14" fillId="0" borderId="0" xfId="0" applyFont="1" applyAlignment="1">
      <alignment horizontal="left" wrapText="1"/>
    </xf>
    <xf numFmtId="0" fontId="14" fillId="0" borderId="0" xfId="0" applyFont="1" applyAlignment="1">
      <alignment horizontal="center" vertical="center"/>
    </xf>
    <xf numFmtId="0" fontId="14" fillId="0" borderId="0" xfId="0" applyFont="1" applyAlignment="1">
      <alignment horizontal="center" vertical="center" wrapText="1"/>
    </xf>
    <xf numFmtId="0" fontId="23" fillId="0" borderId="13" xfId="0" applyFont="1" applyBorder="1" applyAlignment="1">
      <alignment horizontal="left" vertical="center" wrapText="1"/>
    </xf>
    <xf numFmtId="0" fontId="23" fillId="0" borderId="1" xfId="0" applyFont="1" applyBorder="1" applyAlignment="1">
      <alignment horizontal="left"/>
    </xf>
    <xf numFmtId="0" fontId="14" fillId="7" borderId="0" xfId="5" applyFont="1" applyFill="1" applyAlignment="1">
      <alignment horizontal="left" vertical="center" wrapText="1"/>
    </xf>
    <xf numFmtId="0" fontId="14" fillId="0" borderId="13" xfId="5" applyFont="1" applyBorder="1" applyAlignment="1">
      <alignment horizontal="left" vertical="center" wrapText="1"/>
    </xf>
    <xf numFmtId="0" fontId="14" fillId="0" borderId="0" xfId="5" applyFont="1" applyAlignment="1">
      <alignment horizontal="left" vertical="center" wrapText="1"/>
    </xf>
    <xf numFmtId="0" fontId="23" fillId="0" borderId="2" xfId="9" applyFont="1" applyBorder="1" applyAlignment="1">
      <alignment horizontal="center" vertical="center" wrapText="1"/>
    </xf>
  </cellXfs>
  <cellStyles count="23">
    <cellStyle name="=C:\WINNT35\SYSTEM32\COMMAND.COM" xfId="5" xr:uid="{82CBB6B4-8594-4171-A1AA-B8C48E33D8F5}"/>
    <cellStyle name="1 Otsikko" xfId="18" xr:uid="{E6A58B2F-C483-41F5-979E-EFE2FB1FC3B8}"/>
    <cellStyle name="2 otsikko" xfId="14" xr:uid="{A0BBB04A-D89E-439D-B46F-D89BB5B42BB6}"/>
    <cellStyle name="Heading 1 2" xfId="11" xr:uid="{F98A9279-4FBA-4F64-A46B-335633777EC3}"/>
    <cellStyle name="Heading 2 2" xfId="10" xr:uid="{CD69CE38-710F-4D4F-9262-BD6353A52600}"/>
    <cellStyle name="HeadingTable" xfId="12" xr:uid="{95D1801A-5E07-4FD7-8A7F-8AB2A4E5E82F}"/>
    <cellStyle name="Hyperlinkki" xfId="17" builtinId="8"/>
    <cellStyle name="Normaali" xfId="0" builtinId="0"/>
    <cellStyle name="Normaali 2" xfId="13" xr:uid="{EA6FD018-60A2-403C-A3C8-88B9A763F5AA}"/>
    <cellStyle name="Normaali 22" xfId="3" xr:uid="{FEC84B38-3CF4-4A48-935D-99B41B28C020}"/>
    <cellStyle name="Normal 2" xfId="7" xr:uid="{7281D5CD-C0E9-4AEF-AD75-1CCED95CD781}"/>
    <cellStyle name="Normal 2 2" xfId="8" xr:uid="{D220905E-998A-4877-A443-3D972113F3F8}"/>
    <cellStyle name="Normal 2 2 2" xfId="16" xr:uid="{79F2439D-8D17-47B2-8D71-E9C589738C85}"/>
    <cellStyle name="Normal 2 5 2 2" xfId="20" xr:uid="{420B744C-8A02-4EFE-8C10-60F202F45C29}"/>
    <cellStyle name="Normal 2_~0149226 2" xfId="15" xr:uid="{1CAEC2A0-48C8-4162-B268-9A9A527BFD61}"/>
    <cellStyle name="Normal 4" xfId="21" xr:uid="{B7CDBBB0-311B-4047-8413-A2DA460CD60C}"/>
    <cellStyle name="Normal 9" xfId="19" xr:uid="{5734DFD0-AE33-4F48-9773-6F0CC78EE93E}"/>
    <cellStyle name="Normal_20 OPR" xfId="9" xr:uid="{F63EA447-BBFA-44B6-A235-C05CBEA44639}"/>
    <cellStyle name="optionalExposure" xfId="6" xr:uid="{44198B53-8F57-40BD-9CF2-C2E902848F5A}"/>
    <cellStyle name="Pilkku" xfId="22" builtinId="3"/>
    <cellStyle name="Prosenttia" xfId="1" builtinId="5"/>
    <cellStyle name="VV_otsikko1" xfId="2" xr:uid="{6DA8B581-2F89-4716-89C3-EDE2FE0C3BA1}"/>
    <cellStyle name="vv-otsikko2" xfId="4" xr:uid="{C62D4F4F-4EDB-4C28-AF7B-01DBA71D1FC9}"/>
  </cellStyles>
  <dxfs count="1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FCC"/>
      <color rgb="FFD8E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114300</xdr:rowOff>
    </xdr:from>
    <xdr:to>
      <xdr:col>4</xdr:col>
      <xdr:colOff>777947</xdr:colOff>
      <xdr:row>50</xdr:row>
      <xdr:rowOff>1902510</xdr:rowOff>
    </xdr:to>
    <xdr:pic>
      <xdr:nvPicPr>
        <xdr:cNvPr id="7" name="Kuva 6">
          <a:extLst>
            <a:ext uri="{FF2B5EF4-FFF2-40B4-BE49-F238E27FC236}">
              <a16:creationId xmlns:a16="http://schemas.microsoft.com/office/drawing/2014/main" id="{FA84C75D-DA58-599D-E312-8EA6ADF33B23}"/>
            </a:ext>
          </a:extLst>
        </xdr:cNvPr>
        <xdr:cNvPicPr>
          <a:picLocks noChangeAspect="1"/>
        </xdr:cNvPicPr>
      </xdr:nvPicPr>
      <xdr:blipFill>
        <a:blip xmlns:r="http://schemas.openxmlformats.org/officeDocument/2006/relationships" r:embed="rId1"/>
        <a:stretch>
          <a:fillRect/>
        </a:stretch>
      </xdr:blipFill>
      <xdr:spPr>
        <a:xfrm>
          <a:off x="0" y="6203950"/>
          <a:ext cx="7654997" cy="381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20</xdr:row>
      <xdr:rowOff>1897191</xdr:rowOff>
    </xdr:from>
    <xdr:to>
      <xdr:col>3</xdr:col>
      <xdr:colOff>150282</xdr:colOff>
      <xdr:row>37</xdr:row>
      <xdr:rowOff>142048</xdr:rowOff>
    </xdr:to>
    <xdr:pic>
      <xdr:nvPicPr>
        <xdr:cNvPr id="2" name="Kuva 1">
          <a:extLst>
            <a:ext uri="{FF2B5EF4-FFF2-40B4-BE49-F238E27FC236}">
              <a16:creationId xmlns:a16="http://schemas.microsoft.com/office/drawing/2014/main" id="{71ACB94F-351B-F07C-62E5-3BE0384A7185}"/>
            </a:ext>
          </a:extLst>
        </xdr:cNvPr>
        <xdr:cNvPicPr>
          <a:picLocks noChangeAspect="1"/>
        </xdr:cNvPicPr>
      </xdr:nvPicPr>
      <xdr:blipFill>
        <a:blip xmlns:r="http://schemas.openxmlformats.org/officeDocument/2006/relationships" r:embed="rId1"/>
        <a:stretch>
          <a:fillRect/>
        </a:stretch>
      </xdr:blipFill>
      <xdr:spPr>
        <a:xfrm>
          <a:off x="285750" y="6056441"/>
          <a:ext cx="5668432" cy="37630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srv00003/Tuotanto/Pilari%20III/2022_06/01%20Julkaisupohja_IFRS_Q2_2022_Ryhm&#228;_p&#228;&#228;laskelmat_D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Julkaisupohja_IFRS_Q2_2022_Ryhm&#228;_p&#228;&#228;laskelmat_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tu"/>
      <sheetName val="SVE"/>
      <sheetName val="ENG"/>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tu"/>
      <sheetName val="SVE"/>
      <sheetName val="ENG"/>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P Theme">
  <a:themeElements>
    <a:clrScheme name="OP 2020 colors">
      <a:dk1>
        <a:srgbClr val="545454"/>
      </a:dk1>
      <a:lt1>
        <a:srgbClr val="FFFFFF"/>
      </a:lt1>
      <a:dk2>
        <a:srgbClr val="323232"/>
      </a:dk2>
      <a:lt2>
        <a:srgbClr val="DCDCDC"/>
      </a:lt2>
      <a:accent1>
        <a:srgbClr val="E45700"/>
      </a:accent1>
      <a:accent2>
        <a:srgbClr val="969696"/>
      </a:accent2>
      <a:accent3>
        <a:srgbClr val="BEBEBE"/>
      </a:accent3>
      <a:accent4>
        <a:srgbClr val="6E6E6E"/>
      </a:accent4>
      <a:accent5>
        <a:srgbClr val="D70000"/>
      </a:accent5>
      <a:accent6>
        <a:srgbClr val="FFC437"/>
      </a:accent6>
      <a:hlink>
        <a:srgbClr val="545454"/>
      </a:hlink>
      <a:folHlink>
        <a:srgbClr val="545454"/>
      </a:folHlink>
    </a:clrScheme>
    <a:fontScheme name="OP">
      <a:majorFont>
        <a:latin typeface="OP Chevin Pro Light"/>
        <a:ea typeface=""/>
        <a:cs typeface=""/>
      </a:majorFont>
      <a:minorFont>
        <a:latin typeface="OP Chevin Pr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19050">
          <a:solidFill>
            <a:schemeClr val="tx2"/>
          </a:solidFill>
        </a:ln>
        <a:effectLst/>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algn="ctr">
          <a:defRPr dirty="0" smtClean="0">
            <a:solidFill>
              <a:schemeClr val="tx1"/>
            </a:solidFill>
          </a:defRPr>
        </a:defPPr>
      </a:lstStyle>
      <a:style>
        <a:lnRef idx="3">
          <a:schemeClr val="lt1"/>
        </a:lnRef>
        <a:fillRef idx="1">
          <a:schemeClr val="accent1"/>
        </a:fillRef>
        <a:effectRef idx="1">
          <a:schemeClr val="accent1"/>
        </a:effectRef>
        <a:fontRef idx="minor">
          <a:schemeClr val="lt1"/>
        </a:fontRef>
      </a:style>
    </a:spDef>
    <a:lnDef>
      <a:spPr>
        <a:ln w="12700"/>
      </a:spPr>
      <a:bodyPr/>
      <a:lstStyle/>
      <a:style>
        <a:lnRef idx="1">
          <a:schemeClr val="accent1"/>
        </a:lnRef>
        <a:fillRef idx="0">
          <a:schemeClr val="accent1"/>
        </a:fillRef>
        <a:effectRef idx="0">
          <a:schemeClr val="accent1"/>
        </a:effectRef>
        <a:fontRef idx="minor">
          <a:schemeClr val="tx1"/>
        </a:fontRef>
      </a:style>
    </a:lnDef>
  </a:objectDefaults>
  <a:extraClrSchemeLst/>
  <a:custClrLst>
    <a:custClr name="Tumman harmaa">
      <a:srgbClr val="323232"/>
    </a:custClr>
    <a:custClr name="Musta">
      <a:srgbClr val="141414"/>
    </a:custClr>
    <a:custClr name="Tumma oranssi">
      <a:srgbClr val="CC4E00"/>
    </a:custClr>
    <a:custClr name="Logo-oranssi">
      <a:srgbClr val="FF6A10"/>
    </a:custClr>
    <a:custClr name="Vaalea oranssi">
      <a:srgbClr val="F15C00"/>
    </a:custClr>
    <a:custClr name="Keltainen">
      <a:srgbClr val="FFC437"/>
    </a:custClr>
    <a:custClr name="Vihreä">
      <a:srgbClr val="006E4B"/>
    </a:custClr>
    <a:custClr name="Sininen">
      <a:srgbClr val="45B2FF"/>
    </a:custClr>
    <a:custClr name="Pinkki">
      <a:srgbClr val="FF32D2"/>
    </a:custClr>
    <a:custClr name="Lila">
      <a:srgbClr val="6500A2"/>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Lst>
  <a:extLst>
    <a:ext uri="{05A4C25C-085E-4340-85A3-A5531E510DB2}">
      <thm15:themeFamily xmlns:thm15="http://schemas.microsoft.com/office/thememl/2012/main" name="OP Theme" id="{17E1BF65-8ECC-4E23-B51A-107F76BD50B0}" vid="{701C7A68-5AFA-4FF7-BADD-6AA3350E8208}"/>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1"/>
  <sheetViews>
    <sheetView showGridLines="0" tabSelected="1" zoomScaleNormal="100" workbookViewId="0">
      <selection activeCell="D1" sqref="D1"/>
    </sheetView>
  </sheetViews>
  <sheetFormatPr defaultColWidth="8.58203125" defaultRowHeight="14.5"/>
  <cols>
    <col min="1" max="1" width="9.83203125" style="68" customWidth="1"/>
    <col min="2" max="2" width="116.5" style="7" customWidth="1"/>
    <col min="3" max="3" width="8.58203125" style="7"/>
    <col min="4" max="5" width="8.58203125" style="35"/>
    <col min="6" max="16384" width="8.58203125" style="7"/>
  </cols>
  <sheetData>
    <row r="1" spans="1:9" ht="26">
      <c r="A1" s="61"/>
      <c r="B1" s="62" t="s">
        <v>1211</v>
      </c>
      <c r="C1" s="63"/>
      <c r="E1" s="315"/>
      <c r="F1" s="64"/>
      <c r="G1" s="64"/>
    </row>
    <row r="2" spans="1:9">
      <c r="A2" s="65"/>
      <c r="B2" s="9"/>
      <c r="C2" s="9"/>
    </row>
    <row r="3" spans="1:9" ht="21">
      <c r="A3" s="65"/>
      <c r="B3" s="66" t="s">
        <v>0</v>
      </c>
      <c r="C3" s="9"/>
    </row>
    <row r="4" spans="1:9">
      <c r="A4" s="65"/>
      <c r="B4" s="9"/>
      <c r="C4" s="9"/>
    </row>
    <row r="5" spans="1:9" ht="21">
      <c r="A5" s="61">
        <v>1</v>
      </c>
      <c r="B5" s="61" t="s">
        <v>1</v>
      </c>
      <c r="C5" s="63"/>
      <c r="E5" s="315"/>
      <c r="F5" s="64"/>
      <c r="G5" s="64"/>
    </row>
    <row r="6" spans="1:9" ht="10" customHeight="1">
      <c r="A6" s="65"/>
      <c r="B6" s="61"/>
      <c r="C6" s="63"/>
      <c r="E6" s="315"/>
      <c r="F6" s="64"/>
      <c r="G6" s="64"/>
    </row>
    <row r="7" spans="1:9" ht="17.149999999999999" customHeight="1">
      <c r="A7" s="316" t="s">
        <v>2</v>
      </c>
      <c r="B7" s="317" t="s">
        <v>3</v>
      </c>
      <c r="C7" s="9"/>
    </row>
    <row r="8" spans="1:9" ht="17.149999999999999" customHeight="1">
      <c r="A8" s="316" t="s">
        <v>4</v>
      </c>
      <c r="B8" s="317" t="s">
        <v>5</v>
      </c>
      <c r="C8" s="60"/>
      <c r="D8" s="273"/>
      <c r="E8" s="273"/>
      <c r="F8" s="50"/>
      <c r="G8" s="50"/>
      <c r="H8" s="50"/>
      <c r="I8" s="50"/>
    </row>
    <row r="9" spans="1:9" ht="17.149999999999999" customHeight="1">
      <c r="A9" s="316" t="s">
        <v>6</v>
      </c>
      <c r="B9" s="317" t="s">
        <v>7</v>
      </c>
      <c r="C9" s="9"/>
      <c r="D9" s="273"/>
      <c r="E9" s="273"/>
      <c r="F9" s="50"/>
      <c r="G9" s="50"/>
      <c r="H9" s="50"/>
      <c r="I9" s="50"/>
    </row>
    <row r="10" spans="1:9" ht="17.149999999999999" customHeight="1">
      <c r="A10" s="316" t="s">
        <v>8</v>
      </c>
      <c r="B10" s="317" t="s">
        <v>9</v>
      </c>
      <c r="C10" s="60"/>
      <c r="D10" s="273"/>
      <c r="E10" s="273"/>
      <c r="F10" s="50"/>
      <c r="G10" s="50"/>
      <c r="H10" s="50"/>
      <c r="I10" s="50"/>
    </row>
    <row r="11" spans="1:9" ht="17.149999999999999" customHeight="1">
      <c r="A11" s="316" t="s">
        <v>10</v>
      </c>
      <c r="B11" s="317" t="s">
        <v>11</v>
      </c>
      <c r="C11" s="9"/>
      <c r="D11" s="273"/>
      <c r="E11" s="273"/>
      <c r="F11" s="50"/>
      <c r="G11" s="50"/>
      <c r="H11" s="50"/>
      <c r="I11" s="50"/>
    </row>
    <row r="12" spans="1:9" ht="17.149999999999999" customHeight="1">
      <c r="A12" s="65"/>
      <c r="B12" s="9"/>
      <c r="C12" s="60"/>
    </row>
    <row r="13" spans="1:9" ht="21">
      <c r="A13" s="61">
        <v>2</v>
      </c>
      <c r="B13" s="61" t="s">
        <v>12</v>
      </c>
      <c r="C13" s="9"/>
      <c r="D13" s="315"/>
      <c r="E13" s="315"/>
      <c r="F13" s="64"/>
      <c r="G13" s="64"/>
    </row>
    <row r="14" spans="1:9" ht="10" customHeight="1">
      <c r="A14" s="65"/>
      <c r="B14" s="61"/>
      <c r="C14" s="60"/>
      <c r="D14" s="315"/>
      <c r="E14" s="315"/>
      <c r="F14" s="64"/>
      <c r="G14" s="64"/>
    </row>
    <row r="15" spans="1:9" ht="17.149999999999999" customHeight="1">
      <c r="A15" s="316" t="s">
        <v>13</v>
      </c>
      <c r="B15" s="317" t="s">
        <v>18</v>
      </c>
      <c r="C15" s="9"/>
      <c r="D15" s="273"/>
      <c r="E15" s="273"/>
    </row>
    <row r="16" spans="1:9" ht="17.149999999999999" customHeight="1">
      <c r="A16" s="316" t="s">
        <v>14</v>
      </c>
      <c r="B16" s="317" t="s">
        <v>20</v>
      </c>
      <c r="C16" s="60"/>
      <c r="D16" s="273"/>
      <c r="E16" s="273"/>
    </row>
    <row r="17" spans="1:11" ht="17.149999999999999" customHeight="1">
      <c r="A17" s="316" t="s">
        <v>15</v>
      </c>
      <c r="B17" s="317" t="s">
        <v>22</v>
      </c>
      <c r="C17" s="9"/>
      <c r="D17" s="273"/>
      <c r="E17" s="273"/>
    </row>
    <row r="18" spans="1:11" ht="17.149999999999999" customHeight="1">
      <c r="A18" s="316" t="s">
        <v>16</v>
      </c>
      <c r="B18" s="317" t="s">
        <v>25</v>
      </c>
      <c r="C18" s="9"/>
      <c r="D18" s="273"/>
      <c r="E18" s="273"/>
    </row>
    <row r="19" spans="1:11" ht="17.149999999999999" customHeight="1">
      <c r="A19" s="316" t="s">
        <v>17</v>
      </c>
      <c r="B19" s="317" t="s">
        <v>27</v>
      </c>
      <c r="C19" s="60"/>
      <c r="D19" s="273"/>
      <c r="E19" s="273"/>
    </row>
    <row r="20" spans="1:11" ht="17.149999999999999" customHeight="1">
      <c r="A20" s="316" t="s">
        <v>19</v>
      </c>
      <c r="B20" s="317" t="s">
        <v>29</v>
      </c>
      <c r="C20" s="9"/>
      <c r="D20" s="273"/>
      <c r="E20" s="273"/>
    </row>
    <row r="21" spans="1:11" ht="17.149999999999999" customHeight="1">
      <c r="A21" s="316" t="s">
        <v>21</v>
      </c>
      <c r="B21" s="317" t="s">
        <v>30</v>
      </c>
      <c r="C21" s="60"/>
      <c r="D21" s="273"/>
      <c r="E21" s="273"/>
    </row>
    <row r="22" spans="1:11" ht="17.149999999999999" customHeight="1">
      <c r="A22" s="316" t="s">
        <v>23</v>
      </c>
      <c r="B22" s="317" t="s">
        <v>31</v>
      </c>
      <c r="C22" s="9"/>
      <c r="D22" s="273"/>
      <c r="E22" s="273"/>
    </row>
    <row r="23" spans="1:11" ht="17.149999999999999" customHeight="1">
      <c r="A23" s="316" t="s">
        <v>24</v>
      </c>
      <c r="B23" s="317" t="s">
        <v>32</v>
      </c>
      <c r="C23" s="60"/>
      <c r="D23" s="273"/>
      <c r="E23" s="273"/>
    </row>
    <row r="24" spans="1:11" ht="17.149999999999999" customHeight="1">
      <c r="A24" s="316" t="s">
        <v>26</v>
      </c>
      <c r="B24" s="317" t="s">
        <v>33</v>
      </c>
      <c r="C24" s="9"/>
      <c r="D24" s="273"/>
      <c r="E24" s="273"/>
    </row>
    <row r="25" spans="1:11" ht="17.149999999999999" customHeight="1">
      <c r="A25" s="316" t="s">
        <v>28</v>
      </c>
      <c r="B25" s="317" t="s">
        <v>34</v>
      </c>
      <c r="C25" s="60"/>
      <c r="D25" s="273"/>
      <c r="E25" s="273"/>
    </row>
    <row r="26" spans="1:11" ht="17.149999999999999" customHeight="1">
      <c r="A26" s="58"/>
      <c r="B26" s="59"/>
      <c r="C26" s="60"/>
      <c r="D26" s="273"/>
      <c r="E26" s="273"/>
    </row>
    <row r="27" spans="1:11" ht="17.149999999999999" customHeight="1">
      <c r="A27" s="61">
        <v>3</v>
      </c>
      <c r="B27" s="61" t="s">
        <v>35</v>
      </c>
      <c r="C27" s="9"/>
    </row>
    <row r="28" spans="1:11" ht="10" customHeight="1">
      <c r="A28" s="58"/>
      <c r="B28" s="60"/>
      <c r="C28" s="60"/>
    </row>
    <row r="29" spans="1:11" ht="17.149999999999999" customHeight="1">
      <c r="A29" s="316" t="s">
        <v>36</v>
      </c>
      <c r="B29" s="318" t="s">
        <v>37</v>
      </c>
      <c r="C29" s="9"/>
      <c r="F29" s="67"/>
      <c r="G29" s="50"/>
      <c r="K29" s="67"/>
    </row>
    <row r="30" spans="1:11" ht="17.149999999999999" customHeight="1">
      <c r="A30" s="316" t="s">
        <v>38</v>
      </c>
      <c r="B30" s="318" t="s">
        <v>39</v>
      </c>
      <c r="C30" s="60"/>
      <c r="F30" s="67"/>
      <c r="G30" s="50"/>
      <c r="K30" s="67"/>
    </row>
    <row r="31" spans="1:11" ht="17.149999999999999" customHeight="1">
      <c r="A31" s="316" t="s">
        <v>40</v>
      </c>
      <c r="B31" s="318" t="s">
        <v>41</v>
      </c>
      <c r="C31" s="9"/>
      <c r="F31" s="67"/>
      <c r="G31" s="50"/>
      <c r="K31" s="67"/>
    </row>
    <row r="32" spans="1:11" ht="17.149999999999999" customHeight="1">
      <c r="A32" s="316" t="s">
        <v>42</v>
      </c>
      <c r="B32" s="318" t="s">
        <v>44</v>
      </c>
      <c r="C32" s="9"/>
      <c r="F32" s="67"/>
      <c r="G32" s="50"/>
      <c r="K32" s="67"/>
    </row>
    <row r="33" spans="1:11" ht="17.149999999999999" customHeight="1">
      <c r="A33" s="316" t="s">
        <v>43</v>
      </c>
      <c r="B33" s="318" t="s">
        <v>46</v>
      </c>
      <c r="C33" s="60"/>
      <c r="F33" s="67"/>
      <c r="G33" s="50"/>
      <c r="K33" s="67"/>
    </row>
    <row r="34" spans="1:11" ht="17.149999999999999" customHeight="1">
      <c r="A34" s="316" t="s">
        <v>45</v>
      </c>
      <c r="B34" s="318" t="s">
        <v>48</v>
      </c>
      <c r="C34" s="9"/>
      <c r="F34" s="67"/>
      <c r="G34" s="50"/>
      <c r="K34" s="67"/>
    </row>
    <row r="35" spans="1:11" ht="17.149999999999999" customHeight="1">
      <c r="A35" s="316" t="s">
        <v>47</v>
      </c>
      <c r="B35" s="318" t="s">
        <v>49</v>
      </c>
      <c r="C35" s="60"/>
      <c r="F35" s="67"/>
      <c r="G35" s="50"/>
      <c r="K35" s="67"/>
    </row>
    <row r="36" spans="1:11" ht="17.149999999999999" customHeight="1">
      <c r="A36" s="65"/>
      <c r="B36" s="9"/>
      <c r="C36" s="9"/>
    </row>
    <row r="37" spans="1:11" ht="21">
      <c r="A37" s="61">
        <v>4</v>
      </c>
      <c r="B37" s="61" t="s">
        <v>50</v>
      </c>
      <c r="C37" s="60"/>
      <c r="G37" s="50"/>
      <c r="K37" s="67"/>
    </row>
    <row r="38" spans="1:11" ht="10" customHeight="1">
      <c r="A38" s="58"/>
      <c r="B38" s="60"/>
      <c r="C38" s="9"/>
    </row>
    <row r="39" spans="1:11" ht="17.149999999999999" customHeight="1">
      <c r="A39" s="316" t="s">
        <v>51</v>
      </c>
      <c r="B39" s="318" t="s">
        <v>52</v>
      </c>
      <c r="C39" s="9"/>
    </row>
    <row r="40" spans="1:11" ht="17.149999999999999" customHeight="1">
      <c r="A40" s="316" t="s">
        <v>53</v>
      </c>
      <c r="B40" s="318" t="s">
        <v>54</v>
      </c>
      <c r="C40" s="9"/>
    </row>
    <row r="41" spans="1:11" ht="17.149999999999999" customHeight="1">
      <c r="A41" s="316" t="s">
        <v>55</v>
      </c>
      <c r="B41" s="318" t="s">
        <v>56</v>
      </c>
      <c r="C41" s="9"/>
    </row>
    <row r="42" spans="1:11" ht="17.149999999999999" customHeight="1">
      <c r="A42" s="316" t="s">
        <v>57</v>
      </c>
      <c r="B42" s="318" t="s">
        <v>58</v>
      </c>
      <c r="C42" s="9"/>
    </row>
    <row r="43" spans="1:11" ht="17.149999999999999" customHeight="1">
      <c r="A43" s="316" t="s">
        <v>59</v>
      </c>
      <c r="B43" s="318" t="s">
        <v>60</v>
      </c>
      <c r="C43" s="9"/>
    </row>
    <row r="44" spans="1:11" ht="17.149999999999999" customHeight="1">
      <c r="A44" s="65"/>
      <c r="B44" s="9"/>
      <c r="C44" s="9"/>
    </row>
    <row r="45" spans="1:11" ht="21">
      <c r="A45" s="61">
        <v>5</v>
      </c>
      <c r="B45" s="61" t="s">
        <v>61</v>
      </c>
      <c r="C45" s="60"/>
      <c r="G45" s="50"/>
      <c r="K45" s="67"/>
    </row>
    <row r="46" spans="1:11" ht="10" customHeight="1">
      <c r="A46" s="58"/>
      <c r="B46" s="60"/>
      <c r="C46" s="9"/>
    </row>
    <row r="47" spans="1:11" s="69" customFormat="1" ht="17.149999999999999" customHeight="1">
      <c r="A47" s="316" t="s">
        <v>62</v>
      </c>
      <c r="B47" s="318" t="s">
        <v>63</v>
      </c>
      <c r="C47" s="60"/>
      <c r="D47" s="35"/>
      <c r="E47" s="35"/>
      <c r="F47" s="68"/>
      <c r="G47" s="7"/>
      <c r="H47" s="7"/>
    </row>
    <row r="48" spans="1:11" ht="17.149999999999999" customHeight="1">
      <c r="A48" s="316" t="s">
        <v>64</v>
      </c>
      <c r="B48" s="318" t="s">
        <v>65</v>
      </c>
      <c r="C48" s="9"/>
      <c r="F48" s="67"/>
      <c r="G48" s="50"/>
    </row>
    <row r="49" spans="1:7" ht="17.149999999999999" customHeight="1">
      <c r="A49" s="316" t="s">
        <v>66</v>
      </c>
      <c r="B49" s="318" t="s">
        <v>67</v>
      </c>
      <c r="C49" s="60"/>
      <c r="F49" s="67"/>
      <c r="G49" s="50"/>
    </row>
    <row r="50" spans="1:7" ht="17.149999999999999" customHeight="1">
      <c r="A50" s="316" t="s">
        <v>68</v>
      </c>
      <c r="B50" s="318" t="s">
        <v>69</v>
      </c>
      <c r="C50" s="9"/>
      <c r="F50" s="67"/>
      <c r="G50" s="50"/>
    </row>
    <row r="51" spans="1:7" ht="17.149999999999999" customHeight="1">
      <c r="A51" s="316" t="s">
        <v>70</v>
      </c>
      <c r="B51" s="318" t="s">
        <v>71</v>
      </c>
      <c r="C51" s="60"/>
      <c r="F51" s="67"/>
      <c r="G51" s="50"/>
    </row>
    <row r="52" spans="1:7" ht="17.149999999999999" customHeight="1">
      <c r="A52" s="316" t="s">
        <v>72</v>
      </c>
      <c r="B52" s="318" t="s">
        <v>73</v>
      </c>
      <c r="C52" s="9"/>
      <c r="F52" s="67"/>
      <c r="G52" s="50"/>
    </row>
    <row r="53" spans="1:7" ht="17.149999999999999" customHeight="1">
      <c r="A53" s="316" t="s">
        <v>74</v>
      </c>
      <c r="B53" s="318" t="s">
        <v>75</v>
      </c>
      <c r="C53" s="60"/>
      <c r="F53" s="67"/>
      <c r="G53" s="50"/>
    </row>
    <row r="54" spans="1:7" ht="17.149999999999999" customHeight="1">
      <c r="A54" s="316" t="s">
        <v>76</v>
      </c>
      <c r="B54" s="318" t="s">
        <v>77</v>
      </c>
      <c r="C54" s="9"/>
      <c r="F54" s="67"/>
      <c r="G54" s="50"/>
    </row>
    <row r="55" spans="1:7" ht="17.149999999999999" customHeight="1">
      <c r="A55" s="316" t="s">
        <v>78</v>
      </c>
      <c r="B55" s="318" t="s">
        <v>79</v>
      </c>
      <c r="C55" s="60"/>
    </row>
    <row r="56" spans="1:7" ht="17.149999999999999" customHeight="1">
      <c r="A56" s="316" t="s">
        <v>80</v>
      </c>
      <c r="B56" s="318" t="s">
        <v>81</v>
      </c>
      <c r="C56" s="9"/>
    </row>
    <row r="57" spans="1:7" ht="17.149999999999999" customHeight="1">
      <c r="A57" s="316" t="s">
        <v>82</v>
      </c>
      <c r="B57" s="318" t="s">
        <v>83</v>
      </c>
      <c r="C57" s="60"/>
    </row>
    <row r="58" spans="1:7" ht="17.149999999999999" customHeight="1">
      <c r="A58" s="316" t="s">
        <v>84</v>
      </c>
      <c r="B58" s="318" t="s">
        <v>85</v>
      </c>
      <c r="C58" s="9"/>
    </row>
    <row r="59" spans="1:7" ht="17.149999999999999" customHeight="1">
      <c r="A59" s="316" t="s">
        <v>86</v>
      </c>
      <c r="B59" s="318" t="s">
        <v>87</v>
      </c>
      <c r="C59" s="60"/>
    </row>
    <row r="60" spans="1:7" ht="17.149999999999999" customHeight="1">
      <c r="A60" s="316" t="s">
        <v>88</v>
      </c>
      <c r="B60" s="318" t="s">
        <v>89</v>
      </c>
      <c r="C60" s="60"/>
      <c r="F60" s="67"/>
      <c r="G60" s="50"/>
    </row>
    <row r="61" spans="1:7">
      <c r="A61" s="65"/>
      <c r="B61" s="9"/>
      <c r="C61" s="9"/>
    </row>
  </sheetData>
  <phoneticPr fontId="12" type="noConversion"/>
  <hyperlinks>
    <hyperlink ref="B7" location="'Table 1.1'!A1" display="Own funds" xr:uid="{2EC94D76-6306-455F-8453-F9858D670898}"/>
    <hyperlink ref="B8" location="'Table 1.2'!A1" display="Overview of total risk exposure amounts (EU OV1)" xr:uid="{6035AB26-ADB6-4E3E-80B1-187D426BB709}"/>
    <hyperlink ref="B9" location="'Table 1.3'!A1" display="Capital Ratios" xr:uid="{FD857AD5-54A4-4400-A538-1EAA61F5AEA5}"/>
    <hyperlink ref="B10" location="'Table 1.4'!A1" display="Key Metrics template (EU KM1)" xr:uid="{2386EB38-E38C-4C15-B0C9-007023A76355}"/>
    <hyperlink ref="B11" location="'Table 1.5'!A1" display="Financial conglomerates information on own funds and capital adequacy ratio (EU INS2)" xr:uid="{D897EE6E-CFFE-4C5C-B34D-680B331CAA43}"/>
    <hyperlink ref="B29" location="'Table 3.1'!A1" display="Analysis of CCR exposure by approach (EU CCR1)" xr:uid="{80A0A7AC-B85B-4103-BC24-94B9266CD2CD}"/>
    <hyperlink ref="B30" location="'Table 3.2'!A1" display="Transactions subject to own funds requirements for CVA risk (EU CCR2)" xr:uid="{06D8D13D-1C5F-4DE7-AE4D-86AAF61955F0}"/>
    <hyperlink ref="B31" location="'Table 3.3'!A1" display="Standardised approach – CCR exposures by regulatory exposure class and risk weights (EU CCR3)" xr:uid="{E4B9BF1C-18A4-4BA2-B4D0-B67D63638A5B}"/>
    <hyperlink ref="B32" location="'Table 3.4'!A1" display="Composition of collateral for CCR exposures (EU CRR5)" xr:uid="{8168BF71-D578-4178-86C9-8D35E9902A92}"/>
    <hyperlink ref="B33" location="'Table 3.5'!A1" display="Credit derivatives exposures (EU CCR6)" xr:uid="{AE6B093E-C7F1-4D83-87F6-7F9207A5BBDF}"/>
    <hyperlink ref="B34" location="'Table 3.6'!A1" display="Exposures to CCPs (EU CCR8)" xr:uid="{93EF44F3-98C2-48A7-AE78-EF016038C29F}"/>
    <hyperlink ref="B35" location="'Table 3.7'!A1" display="Market risk under the standardised approach (EU MR1)" xr:uid="{CFC36857-0A55-417E-8298-8A99DF32B9DB}"/>
    <hyperlink ref="B16" location="'Table 2.2'!A1" display="Standardised approach (EU CR5)" xr:uid="{35A62DEB-D18E-46E5-A1C7-E2479898EDEB}"/>
    <hyperlink ref="B17" location="'Table 2.3'!A1" display="Standardised approach – Credit risk exposure and CRM effects (EU CR4)" xr:uid="{FA53F3E6-F1AC-4348-9915-F91238FE5D1A}"/>
    <hyperlink ref="B18" location="'Table 2.4'!A1" display="CRM techniques overview:  Disclosure of the use of credit risk mitigation techniques (EU CR3)" xr:uid="{46BA0E03-5BE4-4088-B2FA-7C701ACB40E1}"/>
    <hyperlink ref="B19" location="'Table 2.5'!A1" display="Maturity of exposures (EU CR1-A)" xr:uid="{69FF3572-1DF1-4EA5-B4AA-A96E2552B788}"/>
    <hyperlink ref="B20" location="'Table 2.6'!A1" display="Performing and non-performing exposures and related provisions (EU CR1)" xr:uid="{8BC22ADF-2917-4FBE-9FCF-1A151EE319BA}"/>
    <hyperlink ref="B21" location="'Table 2.7'!A1" display="Changes in the stock of non-performing loans and advances (EU CR2)" xr:uid="{8D563795-EAA9-4299-886B-CC93B75A976C}"/>
    <hyperlink ref="B22" location="'Table 2.8'!A1" display="Credit quality of forborne exposures (EU CQ1)" xr:uid="{18B14AB5-CEE8-4519-A24A-4C73B77090A5}"/>
    <hyperlink ref="B23" location="'Table 2.9'!A1" display="Quality of non-performing exposures by geography (EU CQ4)" xr:uid="{A999DF19-E2D2-437E-A7AD-57A09DC94A2D}"/>
    <hyperlink ref="B24" location="'Table 2.10'!A1" display="Credit quality of loans and advances to non-financial corporations by industry (EU CQ5)" xr:uid="{6304680D-D69B-458B-8A77-D0D281D6FAFC}"/>
    <hyperlink ref="B25" location="'Table 2.11'!A1" display="Collateral obtained by taking possession and execution processes (EU CQ7)" xr:uid="{153FBAB4-B945-427F-BD86-51A4FCAE6CB6}"/>
    <hyperlink ref="B15" location="'Table 2.1'!A1" display="Insurance participations (EU INS1)" xr:uid="{C1B512E4-FE6F-45FB-8522-47ADAE441C5D}"/>
    <hyperlink ref="B60" location="'Table 5.14'!A1" display="Operational risk own funds requirements and risk-weighted exposure amounts (EU OR1)" xr:uid="{C45E083D-934B-44FE-A4AF-39CA49FC9E08}"/>
    <hyperlink ref="B47" location="'Table 5.1 &amp; 5.2'!A1" display="Quantitative information of LCR (EU LIQ1)" xr:uid="{FC9E7BE3-7F71-4F56-928A-21138A970EBA}"/>
    <hyperlink ref="B50" location="'Table 5.4'!A1" display="Securitisation exposures in the non-trading book (EU SEC1)" xr:uid="{C14F400F-F291-4BE4-ABDE-4784CD5400A7}"/>
    <hyperlink ref="B51" location="'Table 5.5'!A1" display="Securitisation exposures in the non-trading book and associated regulatory capital requirements - institution acting as investor (EU SEC4)" xr:uid="{42F13861-D2B0-417D-A2D7-D6BFDEE4FD36}"/>
    <hyperlink ref="B52" location="'Table 5.6'!A1" display="Interest rate risks of non-trading book activities (EU IRRBB1)" xr:uid="{BC225DB3-C652-492A-980A-D344CD5215D4}"/>
    <hyperlink ref="B49" location="'Table 5.3'!A1" display="Net Stable Funding Ratio (EU LIQ2)" xr:uid="{9DBA7A07-CA6C-4436-A62F-C2D0CD059BF1}"/>
    <hyperlink ref="B53" location="'Table 5.7'!A1" display="Composition of regulatory own funds (EU CC1)" xr:uid="{17DF6D75-2258-4016-81BD-33E5AFDC1C72}"/>
    <hyperlink ref="B54" location="'Table 5.8'!A1" display="Reconciliation of regulatory own funds to balance sheet in the audited financial statements (EU CC2)" xr:uid="{CA01C65A-3F6A-4901-9536-9552B37E5F0B}"/>
    <hyperlink ref="B55" location="'Table 5.9'!A1" display="LRSum: Summary reconciliation of accounting assets and leverage ratio exposures (EU LR1)" xr:uid="{96CEA927-0A17-4A95-959B-A3CFB677CB6F}"/>
    <hyperlink ref="B56" location="'Table 5.10'!A1" display="LRCom: Leverage ratio common disclosure (EU LR2)" xr:uid="{3109D4A1-E26D-45E7-9249-DC52C04BEE1A}"/>
    <hyperlink ref="B57" location="'Table 5.11'!A1" display="LRSpl: Split-up of on balance sheet exposures (excluding derivatives, SFTs and exempted exposures) (EU LR3)" xr:uid="{4A260B17-1BD9-4216-AD29-71CFBF96FEC9}"/>
    <hyperlink ref="B58" location="'Table 5.12 &amp; 5.13'!A1" display="Geographical distribution of credit exposures relevant for the calculation of the countercyclical buffer (EU CCyB1)" xr:uid="{1C28A359-ECF8-4A8D-89E0-6EF39D57DE4B}"/>
    <hyperlink ref="B59" location="'Table 5.12 &amp; 5.13'!A1" display="Amount of institution-specific countercyclical capital buffer ( EU CCyB2)" xr:uid="{D402A03D-FCFC-4661-9E65-19AF7C4CBAE5}"/>
    <hyperlink ref="B48" location="'Table 5.1 &amp; 5.2'!A1" display="Qualitative information on LCR (EU LIQB)" xr:uid="{DE13971F-9124-43AC-9288-E6361FC8B9E8}"/>
    <hyperlink ref="B39" location="'Table 4.1'!A1" display="Banking book- Climate Change transition risk: Credit quality of exposures by sector, emissions and residual maturity (Template 1)" xr:uid="{281A1705-580C-464D-AFD4-B19EBA1E877E}"/>
    <hyperlink ref="B40" location="'Table 4.2'!A1" display="Banking book - Climate change transition risk: Loans collateralised by immovable property - Energy efficiency of the collateral (Template 2)" xr:uid="{7A5C9230-BC73-4BCE-9769-70CA532FC886}"/>
    <hyperlink ref="B41" location="'Table 4.3'!A1" display="Banking book - Climate change transition risk: Exposures to top 20 carbon-intensive firms (Template 4)" xr:uid="{B9A7F21C-65FE-4A5B-BFC2-E713E2CAA663}"/>
    <hyperlink ref="B42" location="'Table 4.4'!A1" display="Banking book - Climate change physical risk: Exposures subject to physical risk (Template 5)" xr:uid="{B329966F-5DF7-4D04-99CE-C0E712E79D89}"/>
    <hyperlink ref="B43" location="'Table 4.5'!A1" display="Other climate change mitigating actions that are not covered in the EU Taxonomy (Template 10)" xr:uid="{12D906D6-E5FB-44E4-922E-EAE0C57DD4E2}"/>
  </hyperlinks>
  <pageMargins left="0.7" right="0.7" top="0.75" bottom="0.75" header="0.3" footer="0.3"/>
  <pageSetup paperSize="9" scale="58" orientation="portrait" r:id="rId1"/>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ACB64-AD03-4C88-B09D-3D5D671EE0A5}">
  <dimension ref="A1:S53"/>
  <sheetViews>
    <sheetView showGridLines="0" zoomScaleNormal="100" workbookViewId="0">
      <selection activeCell="T1" sqref="T1"/>
    </sheetView>
  </sheetViews>
  <sheetFormatPr defaultColWidth="8.58203125" defaultRowHeight="14.5"/>
  <cols>
    <col min="1" max="1" width="3.5" style="7" customWidth="1"/>
    <col min="2" max="2" width="51.08203125" style="7" customWidth="1"/>
    <col min="3" max="4" width="6.08203125" style="7" customWidth="1"/>
    <col min="5" max="5" width="6.08203125" style="7" hidden="1" customWidth="1"/>
    <col min="6" max="6" width="6.08203125" style="29" customWidth="1"/>
    <col min="7" max="9" width="6.08203125" style="7" customWidth="1"/>
    <col min="10" max="10" width="6.08203125" style="7" hidden="1" customWidth="1"/>
    <col min="11" max="14" width="6.08203125" style="7" customWidth="1"/>
    <col min="15" max="15" width="6.08203125" style="7" hidden="1" customWidth="1"/>
    <col min="16" max="16" width="6.08203125" style="7" customWidth="1"/>
    <col min="17" max="17" width="6.08203125" style="7" hidden="1" customWidth="1"/>
    <col min="18" max="18" width="6.08203125" style="7" customWidth="1"/>
    <col min="19" max="19" width="7.25" style="7" customWidth="1"/>
    <col min="20" max="16384" width="8.58203125" style="7"/>
  </cols>
  <sheetData>
    <row r="1" spans="1:19" ht="18.5">
      <c r="A1" s="3" t="s">
        <v>1214</v>
      </c>
      <c r="B1" s="9"/>
      <c r="C1" s="9"/>
      <c r="D1" s="9"/>
      <c r="E1" s="9"/>
      <c r="F1" s="163"/>
      <c r="G1" s="9"/>
      <c r="H1" s="9"/>
      <c r="I1" s="9"/>
      <c r="J1" s="9"/>
      <c r="K1" s="9"/>
      <c r="L1" s="9"/>
      <c r="M1" s="9"/>
      <c r="N1" s="9"/>
      <c r="O1" s="9"/>
      <c r="P1" s="9"/>
      <c r="Q1" s="9"/>
      <c r="R1" s="9"/>
      <c r="S1" s="9"/>
    </row>
    <row r="2" spans="1:19" ht="18.5">
      <c r="A2" s="9"/>
      <c r="B2" s="124"/>
      <c r="C2" s="9"/>
      <c r="D2" s="9"/>
      <c r="E2" s="9"/>
      <c r="F2" s="163"/>
      <c r="G2" s="9"/>
      <c r="H2" s="9"/>
      <c r="I2" s="9"/>
      <c r="J2" s="9"/>
      <c r="K2" s="9"/>
      <c r="L2" s="9"/>
      <c r="M2" s="9"/>
      <c r="N2" s="9"/>
      <c r="O2" s="9"/>
      <c r="P2" s="9"/>
      <c r="Q2" s="9"/>
      <c r="R2" s="9"/>
      <c r="S2" s="9"/>
    </row>
    <row r="3" spans="1:19">
      <c r="A3" s="9"/>
      <c r="B3" s="9"/>
      <c r="C3" s="9"/>
      <c r="D3" s="9"/>
      <c r="E3" s="9"/>
      <c r="F3" s="163"/>
      <c r="G3" s="9"/>
      <c r="H3" s="9"/>
      <c r="I3" s="9"/>
      <c r="J3" s="9"/>
      <c r="K3" s="9"/>
      <c r="L3" s="9"/>
      <c r="M3" s="9"/>
      <c r="N3" s="9"/>
      <c r="O3" s="9"/>
      <c r="P3" s="9"/>
      <c r="Q3" s="9"/>
      <c r="R3" s="9"/>
      <c r="S3" s="9"/>
    </row>
    <row r="4" spans="1:19">
      <c r="A4" s="120" t="s">
        <v>1210</v>
      </c>
      <c r="B4" s="120"/>
      <c r="C4" s="6"/>
      <c r="D4" s="6"/>
      <c r="E4" s="6"/>
      <c r="F4" s="6"/>
      <c r="G4" s="6"/>
      <c r="H4" s="6"/>
      <c r="I4" s="6"/>
      <c r="J4" s="6"/>
      <c r="K4" s="6"/>
      <c r="L4" s="6"/>
      <c r="M4" s="6"/>
      <c r="N4" s="6"/>
      <c r="O4" s="6"/>
      <c r="P4" s="6"/>
      <c r="Q4" s="6"/>
      <c r="R4" s="6"/>
      <c r="S4" s="6"/>
    </row>
    <row r="5" spans="1:19" ht="16" customHeight="1">
      <c r="A5" s="590" t="s">
        <v>263</v>
      </c>
      <c r="B5" s="591"/>
      <c r="C5" s="587" t="s">
        <v>258</v>
      </c>
      <c r="D5" s="588"/>
      <c r="E5" s="588"/>
      <c r="F5" s="588"/>
      <c r="G5" s="588"/>
      <c r="H5" s="588"/>
      <c r="I5" s="588"/>
      <c r="J5" s="588"/>
      <c r="K5" s="588"/>
      <c r="L5" s="588"/>
      <c r="M5" s="588"/>
      <c r="N5" s="588"/>
      <c r="O5" s="588"/>
      <c r="P5" s="588"/>
      <c r="Q5" s="589"/>
      <c r="R5" s="586" t="s">
        <v>158</v>
      </c>
      <c r="S5" s="586" t="s">
        <v>264</v>
      </c>
    </row>
    <row r="6" spans="1:19" ht="16" customHeight="1">
      <c r="A6" s="592"/>
      <c r="B6" s="593"/>
      <c r="C6" s="130">
        <v>0</v>
      </c>
      <c r="D6" s="131">
        <v>0.02</v>
      </c>
      <c r="E6" s="130">
        <v>0.04</v>
      </c>
      <c r="F6" s="498">
        <v>0.1</v>
      </c>
      <c r="G6" s="131">
        <v>0.2</v>
      </c>
      <c r="H6" s="131">
        <v>0.35</v>
      </c>
      <c r="I6" s="131">
        <v>0.5</v>
      </c>
      <c r="J6" s="131">
        <v>0.7</v>
      </c>
      <c r="K6" s="131">
        <v>0.75</v>
      </c>
      <c r="L6" s="131">
        <v>1</v>
      </c>
      <c r="M6" s="131">
        <v>1.5</v>
      </c>
      <c r="N6" s="131">
        <v>2.5</v>
      </c>
      <c r="O6" s="131">
        <v>3.7</v>
      </c>
      <c r="P6" s="131">
        <v>12.5</v>
      </c>
      <c r="Q6" s="131" t="s">
        <v>265</v>
      </c>
      <c r="R6" s="586"/>
      <c r="S6" s="586"/>
    </row>
    <row r="7" spans="1:19" ht="16" customHeight="1">
      <c r="A7" s="594"/>
      <c r="B7" s="595"/>
      <c r="C7" s="133" t="s">
        <v>119</v>
      </c>
      <c r="D7" s="133" t="s">
        <v>120</v>
      </c>
      <c r="E7" s="133" t="s">
        <v>121</v>
      </c>
      <c r="F7" s="133" t="s">
        <v>171</v>
      </c>
      <c r="G7" s="133" t="s">
        <v>172</v>
      </c>
      <c r="H7" s="133" t="s">
        <v>250</v>
      </c>
      <c r="I7" s="133" t="s">
        <v>251</v>
      </c>
      <c r="J7" s="133" t="s">
        <v>252</v>
      </c>
      <c r="K7" s="133" t="s">
        <v>253</v>
      </c>
      <c r="L7" s="133" t="s">
        <v>254</v>
      </c>
      <c r="M7" s="133" t="s">
        <v>255</v>
      </c>
      <c r="N7" s="133" t="s">
        <v>256</v>
      </c>
      <c r="O7" s="133" t="s">
        <v>257</v>
      </c>
      <c r="P7" s="133" t="s">
        <v>266</v>
      </c>
      <c r="Q7" s="133" t="s">
        <v>267</v>
      </c>
      <c r="R7" s="133" t="s">
        <v>268</v>
      </c>
      <c r="S7" s="133" t="s">
        <v>269</v>
      </c>
    </row>
    <row r="8" spans="1:19" ht="16" customHeight="1">
      <c r="A8" s="11">
        <v>1</v>
      </c>
      <c r="B8" s="10" t="s">
        <v>270</v>
      </c>
      <c r="C8" s="530">
        <v>23927.387304749998</v>
      </c>
      <c r="D8" s="530"/>
      <c r="E8" s="530"/>
      <c r="F8" s="530"/>
      <c r="G8" s="530"/>
      <c r="H8" s="530"/>
      <c r="I8" s="530"/>
      <c r="J8" s="530"/>
      <c r="K8" s="530"/>
      <c r="L8" s="530"/>
      <c r="M8" s="530"/>
      <c r="N8" s="530">
        <v>228.06824992000014</v>
      </c>
      <c r="O8" s="530"/>
      <c r="P8" s="530"/>
      <c r="Q8" s="45"/>
      <c r="R8" s="135">
        <f>SUM(C8:Q8)</f>
        <v>24155.455554669999</v>
      </c>
      <c r="S8" s="134">
        <v>20318.881447256321</v>
      </c>
    </row>
    <row r="9" spans="1:19" ht="16" customHeight="1">
      <c r="A9" s="11">
        <v>2</v>
      </c>
      <c r="B9" s="44" t="s">
        <v>271</v>
      </c>
      <c r="C9" s="530">
        <v>4089.6670779158026</v>
      </c>
      <c r="D9" s="530"/>
      <c r="E9" s="530"/>
      <c r="F9" s="530"/>
      <c r="G9" s="530"/>
      <c r="H9" s="530"/>
      <c r="I9" s="530"/>
      <c r="J9" s="530"/>
      <c r="K9" s="530"/>
      <c r="L9" s="530"/>
      <c r="M9" s="530"/>
      <c r="N9" s="530"/>
      <c r="O9" s="530"/>
      <c r="P9" s="530"/>
      <c r="Q9" s="45"/>
      <c r="R9" s="135">
        <f t="shared" ref="R9:R23" si="0">SUM(C9:Q9)</f>
        <v>4089.6670779158026</v>
      </c>
      <c r="S9" s="134">
        <v>3983.3013543058014</v>
      </c>
    </row>
    <row r="10" spans="1:19" ht="16" customHeight="1">
      <c r="A10" s="11">
        <v>3</v>
      </c>
      <c r="B10" s="44" t="s">
        <v>272</v>
      </c>
      <c r="C10" s="530"/>
      <c r="D10" s="530"/>
      <c r="E10" s="530"/>
      <c r="F10" s="530"/>
      <c r="G10" s="530">
        <v>41.553270009999999</v>
      </c>
      <c r="H10" s="530"/>
      <c r="I10" s="530"/>
      <c r="J10" s="530"/>
      <c r="K10" s="530"/>
      <c r="L10" s="530">
        <v>3.2207010200000004</v>
      </c>
      <c r="M10" s="530"/>
      <c r="N10" s="530"/>
      <c r="O10" s="530"/>
      <c r="P10" s="530"/>
      <c r="Q10" s="45"/>
      <c r="R10" s="135">
        <f t="shared" si="0"/>
        <v>44.773971029999998</v>
      </c>
      <c r="S10" s="134">
        <v>14.143587149999998</v>
      </c>
    </row>
    <row r="11" spans="1:19" ht="16" customHeight="1">
      <c r="A11" s="11">
        <v>4</v>
      </c>
      <c r="B11" s="44" t="s">
        <v>273</v>
      </c>
      <c r="C11" s="530">
        <v>661.90570250139933</v>
      </c>
      <c r="D11" s="530"/>
      <c r="E11" s="530"/>
      <c r="F11" s="530"/>
      <c r="G11" s="530"/>
      <c r="H11" s="530"/>
      <c r="I11" s="530"/>
      <c r="J11" s="530"/>
      <c r="K11" s="530"/>
      <c r="L11" s="530"/>
      <c r="M11" s="530"/>
      <c r="N11" s="530"/>
      <c r="O11" s="530"/>
      <c r="P11" s="530"/>
      <c r="Q11" s="45"/>
      <c r="R11" s="135">
        <f t="shared" si="0"/>
        <v>661.90570250139933</v>
      </c>
      <c r="S11" s="134">
        <v>661.90570250139899</v>
      </c>
    </row>
    <row r="12" spans="1:19" ht="16" customHeight="1">
      <c r="A12" s="11">
        <v>5</v>
      </c>
      <c r="B12" s="44" t="s">
        <v>274</v>
      </c>
      <c r="C12" s="530">
        <v>610.27714436999997</v>
      </c>
      <c r="D12" s="530"/>
      <c r="E12" s="530"/>
      <c r="F12" s="530"/>
      <c r="G12" s="530"/>
      <c r="H12" s="530"/>
      <c r="I12" s="530"/>
      <c r="J12" s="530"/>
      <c r="K12" s="530"/>
      <c r="L12" s="530"/>
      <c r="M12" s="530"/>
      <c r="N12" s="530"/>
      <c r="O12" s="530"/>
      <c r="P12" s="530"/>
      <c r="Q12" s="45"/>
      <c r="R12" s="135">
        <f t="shared" si="0"/>
        <v>610.27714436999997</v>
      </c>
      <c r="S12" s="134">
        <v>610.27714437000009</v>
      </c>
    </row>
    <row r="13" spans="1:19" ht="16" customHeight="1">
      <c r="A13" s="11">
        <v>6</v>
      </c>
      <c r="B13" s="44" t="s">
        <v>275</v>
      </c>
      <c r="C13" s="530">
        <v>65.104302579999981</v>
      </c>
      <c r="D13" s="530">
        <v>4.8493899000000003</v>
      </c>
      <c r="E13" s="530"/>
      <c r="F13" s="530"/>
      <c r="G13" s="530">
        <v>382.76799462899959</v>
      </c>
      <c r="H13" s="530"/>
      <c r="I13" s="530">
        <v>367.56649220100007</v>
      </c>
      <c r="J13" s="530"/>
      <c r="K13" s="530"/>
      <c r="L13" s="530">
        <v>82.082953784999987</v>
      </c>
      <c r="M13" s="530"/>
      <c r="N13" s="530"/>
      <c r="O13" s="530"/>
      <c r="P13" s="530"/>
      <c r="Q13" s="45"/>
      <c r="R13" s="135">
        <f>SUM(C13:Q13)</f>
        <v>902.37113309499955</v>
      </c>
      <c r="S13" s="134">
        <v>190.18791825610012</v>
      </c>
    </row>
    <row r="14" spans="1:19" ht="16" customHeight="1">
      <c r="A14" s="11">
        <v>7</v>
      </c>
      <c r="B14" s="44" t="s">
        <v>276</v>
      </c>
      <c r="C14" s="530"/>
      <c r="D14" s="530"/>
      <c r="E14" s="530"/>
      <c r="F14" s="530"/>
      <c r="G14" s="530">
        <v>40.680283559999999</v>
      </c>
      <c r="H14" s="530"/>
      <c r="I14" s="530">
        <v>430.02674231999998</v>
      </c>
      <c r="J14" s="530"/>
      <c r="K14" s="530"/>
      <c r="L14" s="530">
        <v>27502.98232426</v>
      </c>
      <c r="M14" s="530">
        <v>21.974698190000002</v>
      </c>
      <c r="N14" s="530"/>
      <c r="O14" s="530"/>
      <c r="P14" s="530"/>
      <c r="Q14" s="45"/>
      <c r="R14" s="135">
        <f t="shared" si="0"/>
        <v>27995.66404833</v>
      </c>
      <c r="S14" s="134">
        <v>24319.307682538467</v>
      </c>
    </row>
    <row r="15" spans="1:19" ht="16" customHeight="1">
      <c r="A15" s="11">
        <v>8</v>
      </c>
      <c r="B15" s="44" t="s">
        <v>277</v>
      </c>
      <c r="C15" s="530"/>
      <c r="D15" s="530"/>
      <c r="E15" s="530"/>
      <c r="F15" s="530"/>
      <c r="G15" s="530"/>
      <c r="H15" s="530"/>
      <c r="I15" s="530"/>
      <c r="J15" s="530"/>
      <c r="K15" s="530">
        <v>12511.303719119211</v>
      </c>
      <c r="L15" s="530"/>
      <c r="M15" s="530"/>
      <c r="N15" s="530"/>
      <c r="O15" s="530"/>
      <c r="P15" s="530"/>
      <c r="Q15" s="45"/>
      <c r="R15" s="135">
        <f t="shared" si="0"/>
        <v>12511.303719119211</v>
      </c>
      <c r="S15" s="134">
        <v>12511.303719133557</v>
      </c>
    </row>
    <row r="16" spans="1:19" ht="16" customHeight="1">
      <c r="A16" s="11">
        <v>9</v>
      </c>
      <c r="B16" s="44" t="s">
        <v>278</v>
      </c>
      <c r="C16" s="530"/>
      <c r="D16" s="530"/>
      <c r="E16" s="530"/>
      <c r="F16" s="530"/>
      <c r="G16" s="530"/>
      <c r="H16" s="530">
        <v>48641.170060889999</v>
      </c>
      <c r="I16" s="530">
        <v>7409.4847699900001</v>
      </c>
      <c r="J16" s="530"/>
      <c r="K16" s="530"/>
      <c r="L16" s="530"/>
      <c r="M16" s="530"/>
      <c r="N16" s="530"/>
      <c r="O16" s="530"/>
      <c r="P16" s="530"/>
      <c r="Q16" s="45"/>
      <c r="R16" s="135">
        <f t="shared" si="0"/>
        <v>56050.654830879997</v>
      </c>
      <c r="S16" s="134">
        <v>55961.972435893193</v>
      </c>
    </row>
    <row r="17" spans="1:19" ht="14.5" customHeight="1">
      <c r="A17" s="11">
        <v>10</v>
      </c>
      <c r="B17" s="44" t="s">
        <v>279</v>
      </c>
      <c r="C17" s="530"/>
      <c r="D17" s="530"/>
      <c r="E17" s="530"/>
      <c r="F17" s="530"/>
      <c r="G17" s="530"/>
      <c r="H17" s="530"/>
      <c r="I17" s="530"/>
      <c r="J17" s="530"/>
      <c r="K17" s="530"/>
      <c r="L17" s="530">
        <v>1499.2477625399999</v>
      </c>
      <c r="M17" s="530">
        <v>412.39654338000003</v>
      </c>
      <c r="N17" s="530"/>
      <c r="O17" s="530"/>
      <c r="P17" s="530"/>
      <c r="Q17" s="45"/>
      <c r="R17" s="135">
        <f t="shared" si="0"/>
        <v>1911.6443059200001</v>
      </c>
      <c r="S17" s="134">
        <v>1911.65</v>
      </c>
    </row>
    <row r="18" spans="1:19" ht="16" customHeight="1">
      <c r="A18" s="11">
        <v>11</v>
      </c>
      <c r="B18" s="44" t="s">
        <v>280</v>
      </c>
      <c r="C18" s="530"/>
      <c r="D18" s="530"/>
      <c r="E18" s="530"/>
      <c r="F18" s="530"/>
      <c r="G18" s="530"/>
      <c r="H18" s="530"/>
      <c r="I18" s="530"/>
      <c r="J18" s="530"/>
      <c r="K18" s="530"/>
      <c r="L18" s="530"/>
      <c r="M18" s="530">
        <v>883.68815432769998</v>
      </c>
      <c r="N18" s="530"/>
      <c r="O18" s="530"/>
      <c r="P18" s="530"/>
      <c r="Q18" s="45"/>
      <c r="R18" s="135">
        <f t="shared" si="0"/>
        <v>883.68815432769998</v>
      </c>
      <c r="S18" s="134">
        <v>883.68815432770043</v>
      </c>
    </row>
    <row r="19" spans="1:19" ht="16" customHeight="1">
      <c r="A19" s="11">
        <v>12</v>
      </c>
      <c r="B19" s="44" t="s">
        <v>281</v>
      </c>
      <c r="C19" s="530"/>
      <c r="D19" s="530"/>
      <c r="E19" s="530"/>
      <c r="F19" s="530">
        <v>5626.66907421</v>
      </c>
      <c r="G19" s="530"/>
      <c r="H19" s="530"/>
      <c r="I19" s="530"/>
      <c r="J19" s="530"/>
      <c r="K19" s="530"/>
      <c r="L19" s="530"/>
      <c r="M19" s="530"/>
      <c r="N19" s="530"/>
      <c r="O19" s="530"/>
      <c r="P19" s="530"/>
      <c r="Q19" s="45"/>
      <c r="R19" s="135">
        <f t="shared" si="0"/>
        <v>5626.66907421</v>
      </c>
      <c r="S19" s="134">
        <v>64.920733630000001</v>
      </c>
    </row>
    <row r="20" spans="1:19">
      <c r="A20" s="11">
        <v>13</v>
      </c>
      <c r="B20" s="44" t="s">
        <v>282</v>
      </c>
      <c r="C20" s="530"/>
      <c r="D20" s="530"/>
      <c r="E20" s="530"/>
      <c r="F20" s="530"/>
      <c r="G20" s="530"/>
      <c r="H20" s="530"/>
      <c r="I20" s="530"/>
      <c r="J20" s="530"/>
      <c r="K20" s="530"/>
      <c r="L20" s="530"/>
      <c r="M20" s="530">
        <v>6.8720087750000003</v>
      </c>
      <c r="N20" s="530"/>
      <c r="O20" s="530"/>
      <c r="P20" s="530"/>
      <c r="Q20" s="45"/>
      <c r="R20" s="135">
        <f t="shared" si="0"/>
        <v>6.8720087750000003</v>
      </c>
      <c r="S20" s="134"/>
    </row>
    <row r="21" spans="1:19" ht="16" customHeight="1">
      <c r="A21" s="11">
        <v>14</v>
      </c>
      <c r="B21" s="44" t="s">
        <v>283</v>
      </c>
      <c r="C21" s="530"/>
      <c r="D21" s="530"/>
      <c r="E21" s="530"/>
      <c r="F21" s="530"/>
      <c r="G21" s="530"/>
      <c r="H21" s="530"/>
      <c r="I21" s="530"/>
      <c r="J21" s="530"/>
      <c r="K21" s="530"/>
      <c r="L21" s="530"/>
      <c r="M21" s="530"/>
      <c r="N21" s="530"/>
      <c r="O21" s="530"/>
      <c r="P21" s="530">
        <v>19.420555977500026</v>
      </c>
      <c r="Q21" s="45"/>
      <c r="R21" s="135">
        <f t="shared" si="0"/>
        <v>19.420555977500026</v>
      </c>
      <c r="S21" s="134">
        <v>19.420555977499994</v>
      </c>
    </row>
    <row r="22" spans="1:19" ht="16" customHeight="1">
      <c r="A22" s="11">
        <v>15</v>
      </c>
      <c r="B22" s="44" t="s">
        <v>284</v>
      </c>
      <c r="C22" s="530"/>
      <c r="D22" s="530"/>
      <c r="E22" s="530"/>
      <c r="F22" s="530"/>
      <c r="G22" s="530"/>
      <c r="H22" s="530"/>
      <c r="I22" s="530"/>
      <c r="J22" s="530"/>
      <c r="K22" s="530"/>
      <c r="L22" s="530">
        <v>2420.2452644999998</v>
      </c>
      <c r="M22" s="530"/>
      <c r="N22" s="530"/>
      <c r="O22" s="530"/>
      <c r="P22" s="530"/>
      <c r="Q22" s="45"/>
      <c r="R22" s="135">
        <f t="shared" si="0"/>
        <v>2420.2452644999998</v>
      </c>
      <c r="S22" s="134">
        <v>2420.2452644999998</v>
      </c>
    </row>
    <row r="23" spans="1:19" ht="16" customHeight="1">
      <c r="A23" s="11">
        <v>16</v>
      </c>
      <c r="B23" s="44" t="s">
        <v>285</v>
      </c>
      <c r="C23" s="530"/>
      <c r="D23" s="530"/>
      <c r="E23" s="530"/>
      <c r="F23" s="530"/>
      <c r="G23" s="530"/>
      <c r="H23" s="530"/>
      <c r="I23" s="530"/>
      <c r="J23" s="530"/>
      <c r="K23" s="530"/>
      <c r="L23" s="530">
        <v>995.3846448411681</v>
      </c>
      <c r="M23" s="530"/>
      <c r="N23" s="530"/>
      <c r="O23" s="530"/>
      <c r="P23" s="530"/>
      <c r="Q23" s="45"/>
      <c r="R23" s="135">
        <f t="shared" si="0"/>
        <v>995.3846448411681</v>
      </c>
      <c r="S23" s="134">
        <v>994.64888592046805</v>
      </c>
    </row>
    <row r="24" spans="1:19" ht="16" customHeight="1">
      <c r="A24" s="51">
        <v>17</v>
      </c>
      <c r="B24" s="21" t="s">
        <v>286</v>
      </c>
      <c r="C24" s="135">
        <f>SUM(C8:C23)</f>
        <v>29354.3415321172</v>
      </c>
      <c r="D24" s="135">
        <f>SUM(D8:D23)</f>
        <v>4.8493899000000003</v>
      </c>
      <c r="E24" s="453"/>
      <c r="F24" s="135">
        <f t="shared" ref="F24:P24" si="1">SUM(F8:F23)</f>
        <v>5626.66907421</v>
      </c>
      <c r="G24" s="135">
        <f>SUM(G8:G23)</f>
        <v>465.00154819899961</v>
      </c>
      <c r="H24" s="135">
        <f t="shared" si="1"/>
        <v>48641.170060889999</v>
      </c>
      <c r="I24" s="135">
        <f t="shared" si="1"/>
        <v>8207.0780045110005</v>
      </c>
      <c r="J24" s="453"/>
      <c r="K24" s="135">
        <f t="shared" si="1"/>
        <v>12511.303719119211</v>
      </c>
      <c r="L24" s="135">
        <f>SUM(L8:L23)</f>
        <v>32503.163650946168</v>
      </c>
      <c r="M24" s="135">
        <f t="shared" si="1"/>
        <v>1324.9314046727002</v>
      </c>
      <c r="N24" s="135">
        <f t="shared" si="1"/>
        <v>228.06824992000014</v>
      </c>
      <c r="O24" s="453"/>
      <c r="P24" s="135">
        <f t="shared" si="1"/>
        <v>19.420555977500026</v>
      </c>
      <c r="Q24" s="453"/>
      <c r="R24" s="135">
        <f>SUM(R8:R23)</f>
        <v>138885.99719046277</v>
      </c>
      <c r="S24" s="135">
        <f>SUM(S8:S23)</f>
        <v>124865.85458576051</v>
      </c>
    </row>
    <row r="25" spans="1:19">
      <c r="A25" s="8"/>
      <c r="B25" s="8"/>
      <c r="C25" s="8"/>
      <c r="D25" s="8"/>
      <c r="E25" s="8"/>
      <c r="F25" s="6"/>
      <c r="G25" s="8"/>
      <c r="H25" s="8"/>
      <c r="I25" s="8"/>
      <c r="J25" s="8"/>
      <c r="K25" s="8"/>
      <c r="L25" s="8"/>
      <c r="M25" s="8"/>
      <c r="N25" s="8"/>
      <c r="O25" s="8"/>
      <c r="P25" s="8"/>
      <c r="Q25" s="8"/>
      <c r="R25" s="8"/>
      <c r="S25" s="8"/>
    </row>
    <row r="26" spans="1:19">
      <c r="A26" s="120" t="s">
        <v>262</v>
      </c>
      <c r="B26" s="120"/>
      <c r="C26" s="6"/>
      <c r="D26" s="6"/>
      <c r="E26" s="6"/>
      <c r="F26" s="6"/>
      <c r="G26" s="6"/>
      <c r="H26" s="6"/>
      <c r="I26" s="6"/>
      <c r="J26" s="6"/>
      <c r="K26" s="6"/>
      <c r="L26" s="6"/>
      <c r="M26" s="6"/>
      <c r="N26" s="6"/>
      <c r="O26" s="6"/>
      <c r="P26" s="6"/>
      <c r="Q26" s="6"/>
      <c r="R26" s="6"/>
      <c r="S26" s="6"/>
    </row>
    <row r="27" spans="1:19" ht="16" customHeight="1">
      <c r="A27" s="590" t="s">
        <v>263</v>
      </c>
      <c r="B27" s="591"/>
      <c r="C27" s="587" t="s">
        <v>258</v>
      </c>
      <c r="D27" s="588"/>
      <c r="E27" s="588"/>
      <c r="F27" s="588"/>
      <c r="G27" s="588"/>
      <c r="H27" s="588"/>
      <c r="I27" s="588"/>
      <c r="J27" s="588"/>
      <c r="K27" s="588"/>
      <c r="L27" s="588"/>
      <c r="M27" s="588"/>
      <c r="N27" s="588"/>
      <c r="O27" s="588"/>
      <c r="P27" s="588"/>
      <c r="Q27" s="589"/>
      <c r="R27" s="586" t="s">
        <v>158</v>
      </c>
      <c r="S27" s="586" t="s">
        <v>264</v>
      </c>
    </row>
    <row r="28" spans="1:19" ht="16" customHeight="1">
      <c r="A28" s="592"/>
      <c r="B28" s="593"/>
      <c r="C28" s="130">
        <v>0</v>
      </c>
      <c r="D28" s="437">
        <v>0.02</v>
      </c>
      <c r="E28" s="130">
        <v>0.04</v>
      </c>
      <c r="F28" s="498">
        <v>0.1</v>
      </c>
      <c r="G28" s="437">
        <v>0.2</v>
      </c>
      <c r="H28" s="437">
        <v>0.35</v>
      </c>
      <c r="I28" s="437">
        <v>0.5</v>
      </c>
      <c r="J28" s="437">
        <v>0.7</v>
      </c>
      <c r="K28" s="437">
        <v>0.75</v>
      </c>
      <c r="L28" s="437">
        <v>1</v>
      </c>
      <c r="M28" s="437">
        <v>1.5</v>
      </c>
      <c r="N28" s="437">
        <v>2.5</v>
      </c>
      <c r="O28" s="437">
        <v>3.7</v>
      </c>
      <c r="P28" s="437">
        <v>12.5</v>
      </c>
      <c r="Q28" s="437" t="s">
        <v>265</v>
      </c>
      <c r="R28" s="586"/>
      <c r="S28" s="586"/>
    </row>
    <row r="29" spans="1:19" ht="16" customHeight="1">
      <c r="A29" s="594"/>
      <c r="B29" s="595"/>
      <c r="C29" s="133" t="s">
        <v>119</v>
      </c>
      <c r="D29" s="133" t="s">
        <v>120</v>
      </c>
      <c r="E29" s="133" t="s">
        <v>121</v>
      </c>
      <c r="F29" s="133" t="s">
        <v>171</v>
      </c>
      <c r="G29" s="133" t="s">
        <v>172</v>
      </c>
      <c r="H29" s="133" t="s">
        <v>250</v>
      </c>
      <c r="I29" s="133" t="s">
        <v>251</v>
      </c>
      <c r="J29" s="133" t="s">
        <v>252</v>
      </c>
      <c r="K29" s="133" t="s">
        <v>253</v>
      </c>
      <c r="L29" s="133" t="s">
        <v>254</v>
      </c>
      <c r="M29" s="133" t="s">
        <v>255</v>
      </c>
      <c r="N29" s="133" t="s">
        <v>256</v>
      </c>
      <c r="O29" s="133" t="s">
        <v>257</v>
      </c>
      <c r="P29" s="133" t="s">
        <v>266</v>
      </c>
      <c r="Q29" s="133" t="s">
        <v>267</v>
      </c>
      <c r="R29" s="133" t="s">
        <v>268</v>
      </c>
      <c r="S29" s="133" t="s">
        <v>269</v>
      </c>
    </row>
    <row r="30" spans="1:19" ht="16" customHeight="1">
      <c r="A30" s="449">
        <v>1</v>
      </c>
      <c r="B30" s="442" t="s">
        <v>270</v>
      </c>
      <c r="C30" s="134">
        <v>38288.243074222766</v>
      </c>
      <c r="D30" s="134"/>
      <c r="E30" s="134"/>
      <c r="F30" s="134"/>
      <c r="G30" s="134"/>
      <c r="H30" s="134"/>
      <c r="I30" s="134"/>
      <c r="J30" s="134"/>
      <c r="K30" s="134"/>
      <c r="L30" s="134"/>
      <c r="M30" s="134"/>
      <c r="N30" s="134">
        <v>187.42016673000006</v>
      </c>
      <c r="O30" s="134"/>
      <c r="P30" s="134"/>
      <c r="Q30" s="134"/>
      <c r="R30" s="135">
        <f>SUM(C30:Q30)</f>
        <v>38475.663240952767</v>
      </c>
      <c r="S30" s="134">
        <v>35867.221094797118</v>
      </c>
    </row>
    <row r="31" spans="1:19" ht="16" customHeight="1">
      <c r="A31" s="449">
        <v>2</v>
      </c>
      <c r="B31" s="447" t="s">
        <v>271</v>
      </c>
      <c r="C31" s="134">
        <v>4312.4989610632701</v>
      </c>
      <c r="D31" s="134"/>
      <c r="E31" s="134"/>
      <c r="F31" s="134"/>
      <c r="G31" s="134"/>
      <c r="H31" s="134"/>
      <c r="I31" s="134"/>
      <c r="J31" s="134"/>
      <c r="K31" s="134"/>
      <c r="L31" s="134"/>
      <c r="M31" s="134"/>
      <c r="N31" s="134"/>
      <c r="O31" s="134"/>
      <c r="P31" s="134"/>
      <c r="Q31" s="134"/>
      <c r="R31" s="135">
        <f t="shared" ref="R31:R34" si="2">SUM(C31:Q31)</f>
        <v>4312.4989610632701</v>
      </c>
      <c r="S31" s="134">
        <v>2802.8995791233051</v>
      </c>
    </row>
    <row r="32" spans="1:19" ht="16" customHeight="1">
      <c r="A32" s="449">
        <v>3</v>
      </c>
      <c r="B32" s="447" t="s">
        <v>272</v>
      </c>
      <c r="C32" s="134">
        <v>0</v>
      </c>
      <c r="D32" s="134"/>
      <c r="E32" s="134"/>
      <c r="F32" s="134"/>
      <c r="G32" s="134">
        <v>117.27060844</v>
      </c>
      <c r="H32" s="134"/>
      <c r="I32" s="134"/>
      <c r="J32" s="134"/>
      <c r="K32" s="134"/>
      <c r="L32" s="134">
        <v>3.3994322449999981</v>
      </c>
      <c r="M32" s="134"/>
      <c r="N32" s="134"/>
      <c r="O32" s="134"/>
      <c r="P32" s="134"/>
      <c r="Q32" s="134"/>
      <c r="R32" s="135">
        <f t="shared" si="2"/>
        <v>120.670040685</v>
      </c>
      <c r="S32" s="134">
        <v>3.3994801349999979</v>
      </c>
    </row>
    <row r="33" spans="1:19" ht="16" customHeight="1">
      <c r="A33" s="449">
        <v>4</v>
      </c>
      <c r="B33" s="447" t="s">
        <v>273</v>
      </c>
      <c r="C33" s="134">
        <v>691.95511380840037</v>
      </c>
      <c r="D33" s="134"/>
      <c r="E33" s="134"/>
      <c r="F33" s="134"/>
      <c r="G33" s="134"/>
      <c r="H33" s="134"/>
      <c r="I33" s="134"/>
      <c r="J33" s="134"/>
      <c r="K33" s="134"/>
      <c r="L33" s="134"/>
      <c r="M33" s="134"/>
      <c r="N33" s="134"/>
      <c r="O33" s="134"/>
      <c r="P33" s="134"/>
      <c r="Q33" s="134"/>
      <c r="R33" s="135">
        <f t="shared" si="2"/>
        <v>691.95511380840037</v>
      </c>
      <c r="S33" s="134">
        <v>168.40846580839985</v>
      </c>
    </row>
    <row r="34" spans="1:19" ht="16" customHeight="1">
      <c r="A34" s="449">
        <v>5</v>
      </c>
      <c r="B34" s="447" t="s">
        <v>274</v>
      </c>
      <c r="C34" s="134">
        <v>975.77085725999984</v>
      </c>
      <c r="D34" s="134"/>
      <c r="E34" s="134"/>
      <c r="F34" s="134"/>
      <c r="G34" s="134"/>
      <c r="H34" s="134"/>
      <c r="I34" s="134"/>
      <c r="J34" s="134"/>
      <c r="K34" s="134"/>
      <c r="L34" s="134"/>
      <c r="M34" s="134"/>
      <c r="N34" s="134"/>
      <c r="O34" s="134"/>
      <c r="P34" s="134"/>
      <c r="Q34" s="134"/>
      <c r="R34" s="135">
        <f t="shared" si="2"/>
        <v>975.77085725999984</v>
      </c>
      <c r="S34" s="134"/>
    </row>
    <row r="35" spans="1:19" ht="16" customHeight="1">
      <c r="A35" s="449">
        <v>6</v>
      </c>
      <c r="B35" s="447" t="s">
        <v>275</v>
      </c>
      <c r="C35" s="134">
        <v>356.36003434001361</v>
      </c>
      <c r="D35" s="134">
        <v>14.5761669</v>
      </c>
      <c r="E35" s="134"/>
      <c r="F35" s="134"/>
      <c r="G35" s="134">
        <v>629.13519914699987</v>
      </c>
      <c r="H35" s="134"/>
      <c r="I35" s="134">
        <v>347.04930805499993</v>
      </c>
      <c r="J35" s="134"/>
      <c r="K35" s="134"/>
      <c r="L35" s="134">
        <v>162.03794559000002</v>
      </c>
      <c r="M35" s="134">
        <v>0.4</v>
      </c>
      <c r="N35" s="134"/>
      <c r="O35" s="134"/>
      <c r="P35" s="134"/>
      <c r="Q35" s="134"/>
      <c r="R35" s="135">
        <f>SUM(C35:Q35)</f>
        <v>1509.5586540320135</v>
      </c>
      <c r="S35" s="134">
        <v>1136.8080363760012</v>
      </c>
    </row>
    <row r="36" spans="1:19" ht="16" customHeight="1">
      <c r="A36" s="449">
        <v>7</v>
      </c>
      <c r="B36" s="447" t="s">
        <v>276</v>
      </c>
      <c r="C36" s="134"/>
      <c r="D36" s="134"/>
      <c r="E36" s="134"/>
      <c r="F36" s="134"/>
      <c r="G36" s="134"/>
      <c r="H36" s="134"/>
      <c r="I36" s="134"/>
      <c r="J36" s="134"/>
      <c r="K36" s="134"/>
      <c r="L36" s="134">
        <v>5357.1380523602975</v>
      </c>
      <c r="M36" s="134"/>
      <c r="N36" s="134"/>
      <c r="O36" s="134"/>
      <c r="P36" s="134"/>
      <c r="Q36" s="134"/>
      <c r="R36" s="135">
        <f t="shared" ref="R36:R39" si="3">SUM(C36:Q36)</f>
        <v>5357.1380523602975</v>
      </c>
      <c r="S36" s="134">
        <v>5357.1380523601101</v>
      </c>
    </row>
    <row r="37" spans="1:19" ht="16" customHeight="1">
      <c r="A37" s="449">
        <v>8</v>
      </c>
      <c r="B37" s="447" t="s">
        <v>277</v>
      </c>
      <c r="C37" s="134"/>
      <c r="D37" s="134"/>
      <c r="E37" s="134"/>
      <c r="F37" s="134"/>
      <c r="G37" s="134"/>
      <c r="H37" s="134"/>
      <c r="I37" s="134"/>
      <c r="J37" s="134"/>
      <c r="K37" s="134">
        <v>1684.1712253598475</v>
      </c>
      <c r="L37" s="134"/>
      <c r="M37" s="134"/>
      <c r="N37" s="134"/>
      <c r="O37" s="134"/>
      <c r="P37" s="134"/>
      <c r="Q37" s="134"/>
      <c r="R37" s="135">
        <f t="shared" si="3"/>
        <v>1684.1712253598475</v>
      </c>
      <c r="S37" s="134">
        <v>1684.1712253535957</v>
      </c>
    </row>
    <row r="38" spans="1:19" ht="16" customHeight="1">
      <c r="A38" s="449">
        <v>9</v>
      </c>
      <c r="B38" s="447" t="s">
        <v>278</v>
      </c>
      <c r="C38" s="134"/>
      <c r="D38" s="134"/>
      <c r="E38" s="134"/>
      <c r="F38" s="134"/>
      <c r="G38" s="134"/>
      <c r="H38" s="134">
        <v>111.58756464</v>
      </c>
      <c r="I38" s="134">
        <v>236.79908896000001</v>
      </c>
      <c r="J38" s="134"/>
      <c r="K38" s="134"/>
      <c r="L38" s="134"/>
      <c r="M38" s="134"/>
      <c r="N38" s="134"/>
      <c r="O38" s="134"/>
      <c r="P38" s="134"/>
      <c r="Q38" s="134"/>
      <c r="R38" s="135">
        <f t="shared" si="3"/>
        <v>348.38665359999999</v>
      </c>
      <c r="S38" s="134">
        <v>348.38665359660075</v>
      </c>
    </row>
    <row r="39" spans="1:19" ht="16" customHeight="1">
      <c r="A39" s="449">
        <v>10</v>
      </c>
      <c r="B39" s="447" t="s">
        <v>279</v>
      </c>
      <c r="C39" s="134"/>
      <c r="D39" s="134"/>
      <c r="E39" s="134"/>
      <c r="F39" s="134"/>
      <c r="G39" s="134"/>
      <c r="H39" s="134"/>
      <c r="I39" s="134"/>
      <c r="J39" s="134"/>
      <c r="K39" s="134"/>
      <c r="L39" s="134">
        <v>38.609945584999821</v>
      </c>
      <c r="M39" s="134">
        <v>21.946095374699937</v>
      </c>
      <c r="N39" s="134"/>
      <c r="O39" s="134"/>
      <c r="P39" s="134"/>
      <c r="Q39" s="134"/>
      <c r="R39" s="135">
        <f t="shared" si="3"/>
        <v>60.556040959699757</v>
      </c>
      <c r="S39" s="134">
        <v>60.556040959699814</v>
      </c>
    </row>
    <row r="40" spans="1:19" ht="16" hidden="1" customHeight="1">
      <c r="A40" s="449">
        <v>11</v>
      </c>
      <c r="B40" s="447" t="s">
        <v>280</v>
      </c>
      <c r="C40" s="134"/>
      <c r="D40" s="134"/>
      <c r="E40" s="134"/>
      <c r="F40" s="134"/>
      <c r="G40" s="134"/>
      <c r="H40" s="134"/>
      <c r="I40" s="134"/>
      <c r="J40" s="134"/>
      <c r="K40" s="134"/>
      <c r="L40" s="134"/>
      <c r="M40" s="134"/>
      <c r="N40" s="134"/>
      <c r="O40" s="134"/>
      <c r="P40" s="134"/>
      <c r="Q40" s="134"/>
      <c r="R40" s="135"/>
      <c r="S40" s="134"/>
    </row>
    <row r="41" spans="1:19" ht="16" customHeight="1">
      <c r="A41" s="449">
        <v>12</v>
      </c>
      <c r="B41" s="447" t="s">
        <v>281</v>
      </c>
      <c r="C41" s="134"/>
      <c r="D41" s="134"/>
      <c r="E41" s="134"/>
      <c r="F41" s="134">
        <v>5404.3680860400018</v>
      </c>
      <c r="G41" s="134"/>
      <c r="H41" s="134"/>
      <c r="I41" s="134"/>
      <c r="J41" s="134"/>
      <c r="K41" s="134"/>
      <c r="L41" s="134"/>
      <c r="M41" s="134"/>
      <c r="N41" s="134"/>
      <c r="O41" s="134"/>
      <c r="P41" s="134"/>
      <c r="Q41" s="134"/>
      <c r="R41" s="135">
        <f t="shared" ref="R41:R45" si="4">SUM(C41:Q41)</f>
        <v>5404.3680860400018</v>
      </c>
      <c r="S41" s="134">
        <v>1.4000000000000001E-7</v>
      </c>
    </row>
    <row r="42" spans="1:19">
      <c r="A42" s="449">
        <v>13</v>
      </c>
      <c r="B42" s="447" t="s">
        <v>282</v>
      </c>
      <c r="C42" s="134"/>
      <c r="D42" s="134"/>
      <c r="E42" s="134"/>
      <c r="F42" s="134"/>
      <c r="G42" s="134"/>
      <c r="H42" s="134"/>
      <c r="I42" s="134"/>
      <c r="J42" s="134"/>
      <c r="K42" s="134"/>
      <c r="L42" s="134"/>
      <c r="M42" s="134">
        <v>9.9630850000000007E-2</v>
      </c>
      <c r="N42" s="134"/>
      <c r="O42" s="134"/>
      <c r="P42" s="134"/>
      <c r="Q42" s="134"/>
      <c r="R42" s="135">
        <f t="shared" si="4"/>
        <v>9.9630850000000007E-2</v>
      </c>
      <c r="S42" s="134">
        <v>9.9630850000000007E-2</v>
      </c>
    </row>
    <row r="43" spans="1:19" ht="16" customHeight="1">
      <c r="A43" s="449">
        <v>14</v>
      </c>
      <c r="B43" s="447" t="s">
        <v>283</v>
      </c>
      <c r="C43" s="134"/>
      <c r="D43" s="134"/>
      <c r="E43" s="134"/>
      <c r="F43" s="134"/>
      <c r="G43" s="134"/>
      <c r="H43" s="134"/>
      <c r="I43" s="134"/>
      <c r="J43" s="134"/>
      <c r="K43" s="134"/>
      <c r="L43" s="134"/>
      <c r="M43" s="134"/>
      <c r="N43" s="134"/>
      <c r="O43" s="134"/>
      <c r="P43" s="134">
        <v>1E-3</v>
      </c>
      <c r="Q43" s="134"/>
      <c r="R43" s="135">
        <f t="shared" si="4"/>
        <v>1E-3</v>
      </c>
      <c r="S43" s="134">
        <v>1E-3</v>
      </c>
    </row>
    <row r="44" spans="1:19" ht="16" customHeight="1">
      <c r="A44" s="449">
        <v>15</v>
      </c>
      <c r="B44" s="447" t="s">
        <v>284</v>
      </c>
      <c r="C44" s="134"/>
      <c r="D44" s="134"/>
      <c r="E44" s="134"/>
      <c r="F44" s="134"/>
      <c r="G44" s="134"/>
      <c r="H44" s="134"/>
      <c r="I44" s="134"/>
      <c r="J44" s="134"/>
      <c r="K44" s="134"/>
      <c r="L44" s="134">
        <v>1.1467380600000348</v>
      </c>
      <c r="M44" s="134"/>
      <c r="N44" s="134"/>
      <c r="O44" s="134"/>
      <c r="P44" s="134"/>
      <c r="Q44" s="134"/>
      <c r="R44" s="135">
        <f t="shared" si="4"/>
        <v>1.1467380600000348</v>
      </c>
      <c r="S44" s="134">
        <v>1.1467380599999883</v>
      </c>
    </row>
    <row r="45" spans="1:19" ht="16" customHeight="1">
      <c r="A45" s="449">
        <v>16</v>
      </c>
      <c r="B45" s="447" t="s">
        <v>285</v>
      </c>
      <c r="C45" s="134"/>
      <c r="D45" s="134"/>
      <c r="E45" s="134"/>
      <c r="F45" s="134"/>
      <c r="G45" s="134"/>
      <c r="H45" s="134"/>
      <c r="I45" s="134"/>
      <c r="J45" s="134"/>
      <c r="K45" s="134"/>
      <c r="L45" s="134">
        <v>98.655355047799219</v>
      </c>
      <c r="M45" s="134"/>
      <c r="N45" s="134"/>
      <c r="O45" s="134"/>
      <c r="P45" s="134"/>
      <c r="Q45" s="134"/>
      <c r="R45" s="135">
        <f t="shared" si="4"/>
        <v>98.655355047799219</v>
      </c>
      <c r="S45" s="134">
        <v>98.647340327799213</v>
      </c>
    </row>
    <row r="46" spans="1:19" ht="16" customHeight="1">
      <c r="A46" s="51">
        <v>17</v>
      </c>
      <c r="B46" s="21" t="s">
        <v>286</v>
      </c>
      <c r="C46" s="135">
        <f>SUM(C30:C45)</f>
        <v>44624.828040694447</v>
      </c>
      <c r="D46" s="135">
        <f>SUM(D30:D45)</f>
        <v>14.5761669</v>
      </c>
      <c r="E46" s="135"/>
      <c r="F46" s="135">
        <f t="shared" ref="F46:I46" si="5">SUM(F30:F45)</f>
        <v>5404.3680860400018</v>
      </c>
      <c r="G46" s="135">
        <f t="shared" si="5"/>
        <v>746.40580758699991</v>
      </c>
      <c r="H46" s="135">
        <f t="shared" si="5"/>
        <v>111.58756464</v>
      </c>
      <c r="I46" s="135">
        <f t="shared" si="5"/>
        <v>583.84839701499993</v>
      </c>
      <c r="J46" s="135"/>
      <c r="K46" s="135">
        <f t="shared" ref="K46" si="6">SUM(K30:K45)</f>
        <v>1684.1712253598475</v>
      </c>
      <c r="L46" s="135">
        <f>SUM(L30:L45)</f>
        <v>5660.9874688880964</v>
      </c>
      <c r="M46" s="135">
        <f t="shared" ref="M46:N46" si="7">SUM(M30:M45)</f>
        <v>22.445726224699936</v>
      </c>
      <c r="N46" s="135">
        <f t="shared" si="7"/>
        <v>187.42016673000006</v>
      </c>
      <c r="O46" s="135"/>
      <c r="P46" s="135">
        <f t="shared" ref="P46" si="8">SUM(P30:P45)</f>
        <v>1E-3</v>
      </c>
      <c r="Q46" s="135"/>
      <c r="R46" s="135">
        <f t="shared" ref="R46" si="9">SUM(R30:R45)</f>
        <v>59040.639650079102</v>
      </c>
      <c r="S46" s="135">
        <f>SUM(S30:S45)</f>
        <v>47528.88333788763</v>
      </c>
    </row>
    <row r="47" spans="1:19">
      <c r="A47" s="9"/>
      <c r="B47" s="9"/>
      <c r="C47" s="9"/>
      <c r="D47" s="9"/>
      <c r="E47" s="9"/>
      <c r="F47" s="163"/>
      <c r="G47" s="9"/>
      <c r="H47" s="9"/>
      <c r="I47" s="9"/>
      <c r="J47" s="9"/>
      <c r="K47" s="9"/>
      <c r="L47" s="9"/>
      <c r="M47" s="9"/>
      <c r="N47" s="9"/>
      <c r="O47" s="9"/>
      <c r="P47" s="9"/>
      <c r="Q47" s="9"/>
      <c r="R47" s="9"/>
      <c r="S47" s="9"/>
    </row>
    <row r="48" spans="1:19" ht="31.5" customHeight="1">
      <c r="A48" s="572" t="s">
        <v>1258</v>
      </c>
      <c r="B48" s="572"/>
      <c r="C48" s="572"/>
      <c r="D48" s="572"/>
      <c r="E48" s="572"/>
      <c r="F48" s="572"/>
      <c r="G48" s="572"/>
      <c r="H48" s="572"/>
      <c r="I48" s="572"/>
      <c r="J48" s="572"/>
      <c r="K48" s="572"/>
      <c r="L48" s="572"/>
      <c r="M48" s="572"/>
      <c r="N48" s="572"/>
      <c r="O48" s="572"/>
      <c r="P48" s="572"/>
      <c r="Q48" s="572"/>
      <c r="R48" s="572"/>
      <c r="S48" s="572"/>
    </row>
    <row r="49" spans="1:19">
      <c r="A49" s="504"/>
      <c r="B49" s="504"/>
      <c r="C49" s="504"/>
      <c r="D49" s="504"/>
      <c r="E49" s="504"/>
      <c r="F49" s="504"/>
      <c r="G49" s="504"/>
      <c r="H49" s="504"/>
      <c r="I49" s="504"/>
      <c r="J49" s="504"/>
      <c r="K49" s="504"/>
      <c r="L49" s="504"/>
      <c r="M49" s="504"/>
      <c r="N49" s="504"/>
      <c r="O49" s="504"/>
      <c r="P49" s="504"/>
      <c r="Q49" s="504"/>
      <c r="R49" s="504"/>
      <c r="S49" s="504"/>
    </row>
    <row r="50" spans="1:19" ht="39" customHeight="1">
      <c r="A50" s="572" t="s">
        <v>287</v>
      </c>
      <c r="B50" s="572"/>
      <c r="C50" s="572"/>
      <c r="D50" s="572"/>
      <c r="E50" s="572"/>
      <c r="F50" s="572"/>
      <c r="G50" s="572"/>
      <c r="H50" s="572"/>
      <c r="I50" s="572"/>
      <c r="J50" s="572"/>
      <c r="K50" s="572"/>
      <c r="L50" s="572"/>
      <c r="M50" s="572"/>
      <c r="N50" s="572"/>
      <c r="O50" s="572"/>
      <c r="P50" s="572"/>
      <c r="Q50" s="572"/>
      <c r="R50" s="572"/>
      <c r="S50" s="572"/>
    </row>
    <row r="51" spans="1:19">
      <c r="A51" s="508"/>
      <c r="B51" s="508"/>
      <c r="C51" s="508"/>
      <c r="D51" s="508"/>
      <c r="E51" s="508"/>
      <c r="F51" s="508"/>
      <c r="G51" s="508"/>
      <c r="H51" s="508"/>
      <c r="I51" s="508"/>
      <c r="J51" s="508"/>
      <c r="K51" s="508"/>
      <c r="L51" s="508"/>
      <c r="M51" s="508"/>
      <c r="N51" s="508"/>
      <c r="O51" s="508"/>
      <c r="P51" s="508"/>
      <c r="Q51" s="508"/>
      <c r="R51" s="508"/>
      <c r="S51" s="508"/>
    </row>
    <row r="52" spans="1:19" ht="29.15" customHeight="1">
      <c r="A52" s="572" t="s">
        <v>288</v>
      </c>
      <c r="B52" s="572"/>
      <c r="C52" s="572"/>
      <c r="D52" s="572"/>
      <c r="E52" s="572"/>
      <c r="F52" s="572"/>
      <c r="G52" s="572"/>
      <c r="H52" s="572"/>
      <c r="I52" s="572"/>
      <c r="J52" s="572"/>
      <c r="K52" s="572"/>
      <c r="L52" s="572"/>
      <c r="M52" s="572"/>
      <c r="N52" s="572"/>
      <c r="O52" s="572"/>
      <c r="P52" s="572"/>
      <c r="Q52" s="572"/>
      <c r="R52" s="572"/>
      <c r="S52" s="572"/>
    </row>
    <row r="53" spans="1:19">
      <c r="A53" s="502"/>
      <c r="B53" s="502"/>
      <c r="C53" s="502"/>
      <c r="D53" s="502"/>
      <c r="E53" s="502"/>
      <c r="F53" s="455"/>
      <c r="G53" s="502"/>
      <c r="H53" s="502"/>
      <c r="I53" s="502"/>
      <c r="J53" s="502"/>
      <c r="K53" s="502"/>
      <c r="L53" s="502"/>
      <c r="M53" s="502"/>
      <c r="N53" s="502"/>
      <c r="O53" s="502"/>
      <c r="P53" s="502"/>
      <c r="Q53" s="502"/>
      <c r="R53" s="502"/>
      <c r="S53" s="502"/>
    </row>
  </sheetData>
  <mergeCells count="11">
    <mergeCell ref="A52:S52"/>
    <mergeCell ref="A50:S50"/>
    <mergeCell ref="R5:R6"/>
    <mergeCell ref="S5:S6"/>
    <mergeCell ref="C5:Q5"/>
    <mergeCell ref="C27:Q27"/>
    <mergeCell ref="R27:R28"/>
    <mergeCell ref="S27:S28"/>
    <mergeCell ref="A48:S48"/>
    <mergeCell ref="A5:B7"/>
    <mergeCell ref="A27:B29"/>
  </mergeCells>
  <pageMargins left="0.70866141732283472" right="0.70866141732283472" top="0.74803149606299213" bottom="0.74803149606299213" header="0.31496062992125984" footer="0.31496062992125984"/>
  <pageSetup paperSize="9" scale="87" fitToHeight="2" orientation="landscape" r:id="rId1"/>
  <rowBreaks count="1" manualBreakCount="1">
    <brk id="25"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3F2F-F9E4-4B0E-84C8-1AEDB2FF32C4}">
  <sheetPr>
    <pageSetUpPr fitToPage="1"/>
  </sheetPr>
  <dimension ref="A1:H50"/>
  <sheetViews>
    <sheetView showGridLines="0" zoomScaleNormal="100" zoomScalePageLayoutView="80" workbookViewId="0">
      <selection activeCell="I1" sqref="I1"/>
    </sheetView>
  </sheetViews>
  <sheetFormatPr defaultColWidth="8.58203125" defaultRowHeight="14.5"/>
  <cols>
    <col min="1" max="1" width="4.08203125" style="7" customWidth="1"/>
    <col min="2" max="2" width="43.75" style="7" customWidth="1"/>
    <col min="3" max="6" width="15.33203125" style="7" customWidth="1"/>
    <col min="7" max="8" width="10.58203125" style="7" customWidth="1"/>
    <col min="9" max="16384" width="8.58203125" style="7"/>
  </cols>
  <sheetData>
    <row r="1" spans="1:8" ht="18.5">
      <c r="A1" s="3" t="s">
        <v>1215</v>
      </c>
      <c r="B1" s="9"/>
      <c r="C1" s="9"/>
      <c r="D1" s="9"/>
      <c r="E1" s="9"/>
      <c r="F1" s="9"/>
      <c r="G1" s="9"/>
      <c r="H1" s="9"/>
    </row>
    <row r="2" spans="1:8" ht="18.5">
      <c r="A2" s="3"/>
      <c r="B2" s="9"/>
      <c r="C2" s="9"/>
      <c r="D2" s="9"/>
      <c r="E2" s="9"/>
      <c r="F2" s="9"/>
      <c r="G2" s="9"/>
      <c r="H2" s="9"/>
    </row>
    <row r="3" spans="1:8">
      <c r="A3" s="9"/>
      <c r="B3" s="9"/>
      <c r="C3" s="9"/>
      <c r="D3" s="9"/>
      <c r="E3" s="9"/>
      <c r="F3" s="9"/>
      <c r="G3" s="9"/>
      <c r="H3" s="9"/>
    </row>
    <row r="4" spans="1:8">
      <c r="A4" s="120" t="s">
        <v>1210</v>
      </c>
      <c r="B4" s="9"/>
      <c r="C4" s="8"/>
      <c r="D4" s="8"/>
      <c r="E4" s="8"/>
      <c r="F4" s="8"/>
      <c r="G4" s="8"/>
      <c r="H4" s="8"/>
    </row>
    <row r="5" spans="1:8" ht="20.5" customHeight="1">
      <c r="A5" s="590" t="s">
        <v>263</v>
      </c>
      <c r="B5" s="591"/>
      <c r="C5" s="589" t="s">
        <v>289</v>
      </c>
      <c r="D5" s="579"/>
      <c r="E5" s="587" t="s">
        <v>290</v>
      </c>
      <c r="F5" s="589"/>
      <c r="G5" s="587" t="s">
        <v>291</v>
      </c>
      <c r="H5" s="589"/>
    </row>
    <row r="6" spans="1:8" ht="26.15" customHeight="1">
      <c r="A6" s="592"/>
      <c r="B6" s="593"/>
      <c r="C6" s="136" t="s">
        <v>292</v>
      </c>
      <c r="D6" s="33" t="s">
        <v>293</v>
      </c>
      <c r="E6" s="136" t="s">
        <v>292</v>
      </c>
      <c r="F6" s="33" t="s">
        <v>293</v>
      </c>
      <c r="G6" s="33" t="s">
        <v>294</v>
      </c>
      <c r="H6" s="33" t="s">
        <v>295</v>
      </c>
    </row>
    <row r="7" spans="1:8">
      <c r="A7" s="594"/>
      <c r="B7" s="595"/>
      <c r="C7" s="133" t="s">
        <v>119</v>
      </c>
      <c r="D7" s="121" t="s">
        <v>120</v>
      </c>
      <c r="E7" s="121" t="s">
        <v>121</v>
      </c>
      <c r="F7" s="121" t="s">
        <v>171</v>
      </c>
      <c r="G7" s="121" t="s">
        <v>172</v>
      </c>
      <c r="H7" s="121" t="s">
        <v>250</v>
      </c>
    </row>
    <row r="8" spans="1:8">
      <c r="A8" s="43">
        <v>1</v>
      </c>
      <c r="B8" s="10" t="s">
        <v>270</v>
      </c>
      <c r="C8" s="520">
        <v>19757.995973010067</v>
      </c>
      <c r="D8" s="520">
        <v>470.5073157700001</v>
      </c>
      <c r="E8" s="520">
        <v>23962.410935111198</v>
      </c>
      <c r="F8" s="520">
        <v>193.04461956330007</v>
      </c>
      <c r="G8" s="520">
        <v>570.17062480000004</v>
      </c>
      <c r="H8" s="521">
        <v>2.3604218334115901E-2</v>
      </c>
    </row>
    <row r="9" spans="1:8">
      <c r="A9" s="43">
        <v>2</v>
      </c>
      <c r="B9" s="44" t="s">
        <v>271</v>
      </c>
      <c r="C9" s="520">
        <v>2950.8158881500021</v>
      </c>
      <c r="D9" s="520">
        <v>947.57822790999978</v>
      </c>
      <c r="E9" s="520">
        <v>3817.1667950869933</v>
      </c>
      <c r="F9" s="520">
        <v>272.50028282880004</v>
      </c>
      <c r="G9" s="520"/>
      <c r="H9" s="521"/>
    </row>
    <row r="10" spans="1:8">
      <c r="A10" s="43">
        <v>3</v>
      </c>
      <c r="B10" s="44" t="s">
        <v>272</v>
      </c>
      <c r="C10" s="520">
        <v>45.594617549999988</v>
      </c>
      <c r="D10" s="520">
        <v>23.926878329999997</v>
      </c>
      <c r="E10" s="520">
        <v>44.477733889999996</v>
      </c>
      <c r="F10" s="520">
        <v>0.29623714000000001</v>
      </c>
      <c r="G10" s="520">
        <v>11.531355022</v>
      </c>
      <c r="H10" s="521">
        <v>0.257545952631131</v>
      </c>
    </row>
    <row r="11" spans="1:8">
      <c r="A11" s="43">
        <v>4</v>
      </c>
      <c r="B11" s="44" t="s">
        <v>273</v>
      </c>
      <c r="C11" s="520">
        <v>504.87650965000006</v>
      </c>
      <c r="D11" s="520"/>
      <c r="E11" s="520">
        <v>659.60051120139997</v>
      </c>
      <c r="F11" s="520">
        <v>2.3051912999999997</v>
      </c>
      <c r="G11" s="520"/>
      <c r="H11" s="521"/>
    </row>
    <row r="12" spans="1:8">
      <c r="A12" s="43">
        <v>5</v>
      </c>
      <c r="B12" s="44" t="s">
        <v>274</v>
      </c>
      <c r="C12" s="520">
        <v>610.27714437000009</v>
      </c>
      <c r="D12" s="520"/>
      <c r="E12" s="520">
        <v>610.27714437000009</v>
      </c>
      <c r="F12" s="520"/>
      <c r="G12" s="520"/>
      <c r="H12" s="521"/>
    </row>
    <row r="13" spans="1:8">
      <c r="A13" s="43">
        <v>6</v>
      </c>
      <c r="B13" s="44" t="s">
        <v>275</v>
      </c>
      <c r="C13" s="520">
        <v>721.2891931700002</v>
      </c>
      <c r="D13" s="520">
        <v>1078.4012902299996</v>
      </c>
      <c r="E13" s="520">
        <v>452.65717468000025</v>
      </c>
      <c r="F13" s="520">
        <v>449.71395841499981</v>
      </c>
      <c r="G13" s="520">
        <v>342.51678660930003</v>
      </c>
      <c r="H13" s="521">
        <v>0.37957442058814223</v>
      </c>
    </row>
    <row r="14" spans="1:8">
      <c r="A14" s="43">
        <v>7</v>
      </c>
      <c r="B14" s="44" t="s">
        <v>276</v>
      </c>
      <c r="C14" s="520">
        <v>25475.097522093289</v>
      </c>
      <c r="D14" s="520">
        <v>16387.847101587155</v>
      </c>
      <c r="E14" s="520">
        <v>23158.045879064499</v>
      </c>
      <c r="F14" s="520">
        <v>4837.6181692671016</v>
      </c>
      <c r="G14" s="520">
        <v>26867.212451517898</v>
      </c>
      <c r="H14" s="521">
        <v>0.95969201190143028</v>
      </c>
    </row>
    <row r="15" spans="1:8">
      <c r="A15" s="43">
        <v>8</v>
      </c>
      <c r="B15" s="44" t="s">
        <v>296</v>
      </c>
      <c r="C15" s="520">
        <v>14390.338700862325</v>
      </c>
      <c r="D15" s="520">
        <v>7476.5260014765017</v>
      </c>
      <c r="E15" s="520">
        <v>11404.408176400193</v>
      </c>
      <c r="F15" s="520">
        <v>1106.8955427395053</v>
      </c>
      <c r="G15" s="520">
        <v>8888.1386534323901</v>
      </c>
      <c r="H15" s="521">
        <v>0.71040869916721716</v>
      </c>
    </row>
    <row r="16" spans="1:8">
      <c r="A16" s="43">
        <v>9</v>
      </c>
      <c r="B16" s="44" t="s">
        <v>297</v>
      </c>
      <c r="C16" s="520">
        <v>55628.029744876134</v>
      </c>
      <c r="D16" s="520">
        <v>900.03568625851813</v>
      </c>
      <c r="E16" s="520">
        <v>55628.029744875625</v>
      </c>
      <c r="F16" s="520">
        <v>422.62508600885792</v>
      </c>
      <c r="G16" s="520">
        <v>19768.275834</v>
      </c>
      <c r="H16" s="521">
        <v>0.35268588849933435</v>
      </c>
    </row>
    <row r="17" spans="1:8">
      <c r="A17" s="43">
        <v>10</v>
      </c>
      <c r="B17" s="44" t="s">
        <v>279</v>
      </c>
      <c r="C17" s="520">
        <v>2147.5801360760925</v>
      </c>
      <c r="D17" s="520">
        <v>124.09463420659982</v>
      </c>
      <c r="E17" s="520">
        <v>1884.1146146820799</v>
      </c>
      <c r="F17" s="520">
        <v>27.529691240866899</v>
      </c>
      <c r="G17" s="520">
        <v>2117.8425779999998</v>
      </c>
      <c r="H17" s="521">
        <v>1.1078086613766476</v>
      </c>
    </row>
    <row r="18" spans="1:8">
      <c r="A18" s="43">
        <v>11</v>
      </c>
      <c r="B18" s="44" t="s">
        <v>280</v>
      </c>
      <c r="C18" s="520">
        <v>675.32641707999983</v>
      </c>
      <c r="D18" s="520">
        <v>442.0018234599998</v>
      </c>
      <c r="E18" s="520">
        <v>662.82862320269976</v>
      </c>
      <c r="F18" s="520">
        <v>220.85953112499988</v>
      </c>
      <c r="G18" s="520">
        <v>1325.5322314914004</v>
      </c>
      <c r="H18" s="521">
        <v>1.4999999999998312</v>
      </c>
    </row>
    <row r="19" spans="1:8">
      <c r="A19" s="43">
        <v>12</v>
      </c>
      <c r="B19" s="44" t="s">
        <v>281</v>
      </c>
      <c r="C19" s="520">
        <v>5626.66907421</v>
      </c>
      <c r="D19" s="520"/>
      <c r="E19" s="520">
        <v>5626.66907421</v>
      </c>
      <c r="F19" s="520"/>
      <c r="G19" s="520">
        <v>562.66690742100002</v>
      </c>
      <c r="H19" s="521">
        <v>0.1</v>
      </c>
    </row>
    <row r="20" spans="1:8">
      <c r="A20" s="43">
        <v>13</v>
      </c>
      <c r="B20" s="44" t="s">
        <v>298</v>
      </c>
      <c r="C20" s="520"/>
      <c r="D20" s="520">
        <v>13.744017549999999</v>
      </c>
      <c r="E20" s="520"/>
      <c r="F20" s="520">
        <v>6.8720087749999994</v>
      </c>
      <c r="G20" s="520">
        <v>10.308013162500002</v>
      </c>
      <c r="H20" s="521">
        <v>1.5000000000000007</v>
      </c>
    </row>
    <row r="21" spans="1:8">
      <c r="A21" s="43">
        <v>14</v>
      </c>
      <c r="B21" s="44" t="s">
        <v>299</v>
      </c>
      <c r="C21" s="134">
        <v>16.679324747500001</v>
      </c>
      <c r="D21" s="520">
        <v>2.7412312300000004</v>
      </c>
      <c r="E21" s="520">
        <v>16.679324747500001</v>
      </c>
      <c r="F21" s="520">
        <v>2.7412312300000004</v>
      </c>
      <c r="G21" s="520">
        <v>242.75694971980005</v>
      </c>
      <c r="H21" s="521">
        <v>12.500000000054069</v>
      </c>
    </row>
    <row r="22" spans="1:8">
      <c r="A22" s="43">
        <v>15</v>
      </c>
      <c r="B22" s="44" t="s">
        <v>300</v>
      </c>
      <c r="C22" s="134">
        <v>2420.2452644999994</v>
      </c>
      <c r="D22" s="520"/>
      <c r="E22" s="520">
        <v>2420.2452644999994</v>
      </c>
      <c r="F22" s="520"/>
      <c r="G22" s="520">
        <v>2420.2452644999994</v>
      </c>
      <c r="H22" s="521">
        <v>1</v>
      </c>
    </row>
    <row r="23" spans="1:8">
      <c r="A23" s="43">
        <v>16</v>
      </c>
      <c r="B23" s="44" t="s">
        <v>285</v>
      </c>
      <c r="C23" s="134">
        <v>995.38464484123438</v>
      </c>
      <c r="D23" s="520"/>
      <c r="E23" s="520">
        <v>995.38464484123438</v>
      </c>
      <c r="F23" s="520"/>
      <c r="G23" s="520">
        <v>995.38464484123438</v>
      </c>
      <c r="H23" s="521">
        <v>1</v>
      </c>
    </row>
    <row r="24" spans="1:8">
      <c r="A24" s="137">
        <v>17</v>
      </c>
      <c r="B24" s="21" t="s">
        <v>286</v>
      </c>
      <c r="C24" s="135">
        <f>SUM(C8:C23)</f>
        <v>131966.20015518664</v>
      </c>
      <c r="D24" s="135">
        <f>SUM(D8:D23)</f>
        <v>27867.404208008771</v>
      </c>
      <c r="E24" s="135">
        <f>SUM(E8:E23)</f>
        <v>131342.99564086343</v>
      </c>
      <c r="F24" s="135">
        <f>SUM(F8:F23)</f>
        <v>7543.0015496334318</v>
      </c>
      <c r="G24" s="135">
        <f>SUM(G8:G23)</f>
        <v>64122.582294517531</v>
      </c>
      <c r="H24" s="140">
        <v>0.46169217253068257</v>
      </c>
    </row>
    <row r="25" spans="1:8">
      <c r="A25" s="138"/>
      <c r="B25" s="129"/>
      <c r="C25" s="123"/>
      <c r="D25" s="123"/>
      <c r="E25" s="123"/>
      <c r="F25" s="123"/>
      <c r="G25" s="123"/>
      <c r="H25" s="139"/>
    </row>
    <row r="26" spans="1:8">
      <c r="A26" s="120" t="s">
        <v>262</v>
      </c>
      <c r="B26" s="9"/>
      <c r="C26" s="8"/>
      <c r="D26" s="8"/>
      <c r="E26" s="8"/>
      <c r="F26" s="8"/>
      <c r="G26" s="8"/>
      <c r="H26" s="8"/>
    </row>
    <row r="27" spans="1:8" ht="18.649999999999999" customHeight="1">
      <c r="A27" s="590" t="s">
        <v>263</v>
      </c>
      <c r="B27" s="591"/>
      <c r="C27" s="589" t="s">
        <v>289</v>
      </c>
      <c r="D27" s="579"/>
      <c r="E27" s="587" t="s">
        <v>290</v>
      </c>
      <c r="F27" s="589"/>
      <c r="G27" s="587" t="s">
        <v>291</v>
      </c>
      <c r="H27" s="589"/>
    </row>
    <row r="28" spans="1:8" ht="24">
      <c r="A28" s="592"/>
      <c r="B28" s="593"/>
      <c r="C28" s="438" t="s">
        <v>292</v>
      </c>
      <c r="D28" s="436" t="s">
        <v>293</v>
      </c>
      <c r="E28" s="438" t="s">
        <v>292</v>
      </c>
      <c r="F28" s="436" t="s">
        <v>293</v>
      </c>
      <c r="G28" s="436" t="s">
        <v>294</v>
      </c>
      <c r="H28" s="436" t="s">
        <v>295</v>
      </c>
    </row>
    <row r="29" spans="1:8">
      <c r="A29" s="594"/>
      <c r="B29" s="595"/>
      <c r="C29" s="133" t="s">
        <v>119</v>
      </c>
      <c r="D29" s="121" t="s">
        <v>120</v>
      </c>
      <c r="E29" s="121" t="s">
        <v>121</v>
      </c>
      <c r="F29" s="121" t="s">
        <v>171</v>
      </c>
      <c r="G29" s="121" t="s">
        <v>172</v>
      </c>
      <c r="H29" s="121" t="s">
        <v>250</v>
      </c>
    </row>
    <row r="30" spans="1:8">
      <c r="A30" s="43">
        <v>1</v>
      </c>
      <c r="B30" s="442" t="s">
        <v>270</v>
      </c>
      <c r="C30" s="134">
        <v>36625.411456049907</v>
      </c>
      <c r="D30" s="134">
        <v>115.33336701</v>
      </c>
      <c r="E30" s="134">
        <v>38379.953545725388</v>
      </c>
      <c r="F30" s="134">
        <v>95.70969522770001</v>
      </c>
      <c r="G30" s="134">
        <v>468.55041682500035</v>
      </c>
      <c r="H30" s="347">
        <v>1.2177838596068184E-2</v>
      </c>
    </row>
    <row r="31" spans="1:8">
      <c r="A31" s="43">
        <v>2</v>
      </c>
      <c r="B31" s="447" t="s">
        <v>271</v>
      </c>
      <c r="C31" s="134">
        <v>3145.4856310199921</v>
      </c>
      <c r="D31" s="134">
        <v>982.83402410999986</v>
      </c>
      <c r="E31" s="134">
        <v>4018.7781430724813</v>
      </c>
      <c r="F31" s="134">
        <v>293.7208179907999</v>
      </c>
      <c r="G31" s="134"/>
      <c r="H31" s="347"/>
    </row>
    <row r="32" spans="1:8">
      <c r="A32" s="43">
        <v>3</v>
      </c>
      <c r="B32" s="447" t="s">
        <v>272</v>
      </c>
      <c r="C32" s="134">
        <v>295.24593472000004</v>
      </c>
      <c r="D32" s="134">
        <v>20.857637730000004</v>
      </c>
      <c r="E32" s="134">
        <v>120.27202016999999</v>
      </c>
      <c r="F32" s="134">
        <v>0.39802051500000002</v>
      </c>
      <c r="G32" s="134">
        <v>26.853553932999997</v>
      </c>
      <c r="H32" s="347">
        <v>0.22253704217353476</v>
      </c>
    </row>
    <row r="33" spans="1:8">
      <c r="A33" s="43">
        <v>4</v>
      </c>
      <c r="B33" s="447" t="s">
        <v>273</v>
      </c>
      <c r="C33" s="134">
        <v>523.546648</v>
      </c>
      <c r="D33" s="134"/>
      <c r="E33" s="134">
        <v>691.72306165340001</v>
      </c>
      <c r="F33" s="134">
        <v>0.23205215500000001</v>
      </c>
      <c r="G33" s="134"/>
      <c r="H33" s="347"/>
    </row>
    <row r="34" spans="1:8">
      <c r="A34" s="43">
        <v>5</v>
      </c>
      <c r="B34" s="447" t="s">
        <v>274</v>
      </c>
      <c r="C34" s="134">
        <v>975.77085726000018</v>
      </c>
      <c r="D34" s="134"/>
      <c r="E34" s="134">
        <v>975.77085726000018</v>
      </c>
      <c r="F34" s="134"/>
      <c r="G34" s="134"/>
      <c r="H34" s="347"/>
    </row>
    <row r="35" spans="1:8">
      <c r="A35" s="43">
        <v>6</v>
      </c>
      <c r="B35" s="447" t="s">
        <v>275</v>
      </c>
      <c r="C35" s="134">
        <v>1284.0607757900011</v>
      </c>
      <c r="D35" s="134">
        <v>1217.0243660199999</v>
      </c>
      <c r="E35" s="134">
        <v>997.10457452000117</v>
      </c>
      <c r="F35" s="134">
        <v>512.45407951200013</v>
      </c>
      <c r="G35" s="134">
        <v>462.65885962760001</v>
      </c>
      <c r="H35" s="347">
        <v>0.30648617620245977</v>
      </c>
    </row>
    <row r="36" spans="1:8">
      <c r="A36" s="43">
        <v>7</v>
      </c>
      <c r="B36" s="447" t="s">
        <v>276</v>
      </c>
      <c r="C36" s="134">
        <v>4826.9784240737581</v>
      </c>
      <c r="D36" s="134">
        <v>2079.3477584636998</v>
      </c>
      <c r="E36" s="134">
        <v>4522.2832148049592</v>
      </c>
      <c r="F36" s="134">
        <v>834.85483755519965</v>
      </c>
      <c r="G36" s="134">
        <v>5205.5012480837622</v>
      </c>
      <c r="H36" s="347">
        <v>0.97169443781468512</v>
      </c>
    </row>
    <row r="37" spans="1:8">
      <c r="A37" s="43">
        <v>8</v>
      </c>
      <c r="B37" s="447" t="s">
        <v>296</v>
      </c>
      <c r="C37" s="134">
        <v>1686.8298472770912</v>
      </c>
      <c r="D37" s="134">
        <v>3177.4833616508408</v>
      </c>
      <c r="E37" s="134">
        <v>1683.7544712078693</v>
      </c>
      <c r="F37" s="134">
        <v>0.41675415300000002</v>
      </c>
      <c r="G37" s="134">
        <v>1245.2781201870898</v>
      </c>
      <c r="H37" s="347">
        <v>0.73940113774373661</v>
      </c>
    </row>
    <row r="38" spans="1:8">
      <c r="A38" s="43">
        <v>9</v>
      </c>
      <c r="B38" s="447" t="s">
        <v>297</v>
      </c>
      <c r="C38" s="134">
        <v>254.65379465929971</v>
      </c>
      <c r="D38" s="134">
        <v>104.77085686629997</v>
      </c>
      <c r="E38" s="134">
        <v>254.65379465939967</v>
      </c>
      <c r="F38" s="134">
        <v>93.732858937199993</v>
      </c>
      <c r="G38" s="134">
        <v>152.90854620449986</v>
      </c>
      <c r="H38" s="347">
        <v>0.4389047187254026</v>
      </c>
    </row>
    <row r="39" spans="1:8">
      <c r="A39" s="43">
        <v>10</v>
      </c>
      <c r="B39" s="447" t="s">
        <v>279</v>
      </c>
      <c r="C39" s="134">
        <v>88.688142344999775</v>
      </c>
      <c r="D39" s="134">
        <v>10.503368120000024</v>
      </c>
      <c r="E39" s="134">
        <v>59.735105669699955</v>
      </c>
      <c r="F39" s="134">
        <v>0.82093528999999987</v>
      </c>
      <c r="G39" s="134">
        <v>71.529088647699581</v>
      </c>
      <c r="H39" s="347">
        <v>1.1812048395849093</v>
      </c>
    </row>
    <row r="40" spans="1:8" ht="14.5" hidden="1" customHeight="1">
      <c r="A40" s="43">
        <v>11</v>
      </c>
      <c r="B40" s="447" t="s">
        <v>280</v>
      </c>
      <c r="C40" s="45"/>
      <c r="D40" s="45"/>
      <c r="E40" s="45"/>
      <c r="F40" s="45"/>
      <c r="G40" s="45"/>
      <c r="H40" s="347"/>
    </row>
    <row r="41" spans="1:8" ht="14.5" customHeight="1">
      <c r="A41" s="43">
        <v>12</v>
      </c>
      <c r="B41" s="447" t="s">
        <v>281</v>
      </c>
      <c r="C41" s="134">
        <v>5404.3680860400009</v>
      </c>
      <c r="D41" s="134"/>
      <c r="E41" s="134">
        <v>5404.3680860400009</v>
      </c>
      <c r="F41" s="134"/>
      <c r="G41" s="134">
        <v>540.43680860399968</v>
      </c>
      <c r="H41" s="347">
        <v>0.1</v>
      </c>
    </row>
    <row r="42" spans="1:8" ht="14.5" customHeight="1">
      <c r="A42" s="43">
        <v>13</v>
      </c>
      <c r="B42" s="447" t="s">
        <v>298</v>
      </c>
      <c r="C42" s="134"/>
      <c r="D42" s="134">
        <v>0.19926170000000001</v>
      </c>
      <c r="E42" s="134"/>
      <c r="F42" s="134">
        <v>9.9630850000000007E-2</v>
      </c>
      <c r="G42" s="134">
        <v>0.14944627499999999</v>
      </c>
      <c r="H42" s="347">
        <v>1.5</v>
      </c>
    </row>
    <row r="43" spans="1:8">
      <c r="A43" s="43">
        <v>14</v>
      </c>
      <c r="B43" s="447" t="s">
        <v>299</v>
      </c>
      <c r="C43" s="134">
        <v>1E-3</v>
      </c>
      <c r="D43" s="134"/>
      <c r="E43" s="134">
        <v>1E-3</v>
      </c>
      <c r="F43" s="134"/>
      <c r="G43" s="134">
        <v>1.2500000000000001E-2</v>
      </c>
      <c r="H43" s="347">
        <v>12.5</v>
      </c>
    </row>
    <row r="44" spans="1:8">
      <c r="A44" s="43">
        <v>15</v>
      </c>
      <c r="B44" s="447" t="s">
        <v>300</v>
      </c>
      <c r="C44" s="134">
        <v>1.1467380600000099</v>
      </c>
      <c r="D44" s="134"/>
      <c r="E44" s="134">
        <v>1.1467380600000099</v>
      </c>
      <c r="F44" s="134"/>
      <c r="G44" s="134">
        <v>1.1467380600000099</v>
      </c>
      <c r="H44" s="347">
        <v>1</v>
      </c>
    </row>
    <row r="45" spans="1:8">
      <c r="A45" s="43">
        <v>16</v>
      </c>
      <c r="B45" s="447" t="s">
        <v>285</v>
      </c>
      <c r="C45" s="134">
        <v>98.655355047799119</v>
      </c>
      <c r="D45" s="134"/>
      <c r="E45" s="134">
        <v>98.655355047799119</v>
      </c>
      <c r="F45" s="134"/>
      <c r="G45" s="134">
        <v>98.655355047799119</v>
      </c>
      <c r="H45" s="347">
        <v>1</v>
      </c>
    </row>
    <row r="46" spans="1:8">
      <c r="A46" s="137">
        <v>17</v>
      </c>
      <c r="B46" s="21" t="s">
        <v>286</v>
      </c>
      <c r="C46" s="135">
        <v>55210.842690477482</v>
      </c>
      <c r="D46" s="135">
        <v>7708.3540016811357</v>
      </c>
      <c r="E46" s="135">
        <v>57208.199968025721</v>
      </c>
      <c r="F46" s="135">
        <v>1832.439682185897</v>
      </c>
      <c r="G46" s="135">
        <v>8273.6806814641241</v>
      </c>
      <c r="H46" s="140">
        <v>0.1401</v>
      </c>
    </row>
    <row r="47" spans="1:8">
      <c r="A47" s="9"/>
      <c r="B47" s="9"/>
      <c r="C47" s="9"/>
      <c r="D47" s="9"/>
      <c r="E47" s="9"/>
      <c r="F47" s="9"/>
      <c r="G47" s="9"/>
      <c r="H47" s="9"/>
    </row>
    <row r="48" spans="1:8" ht="15" customHeight="1">
      <c r="A48" s="568" t="s">
        <v>301</v>
      </c>
      <c r="B48" s="568"/>
      <c r="C48" s="568"/>
      <c r="D48" s="568"/>
      <c r="E48" s="568"/>
      <c r="F48" s="568"/>
      <c r="G48" s="568"/>
      <c r="H48" s="568"/>
    </row>
    <row r="49" spans="1:8" ht="15" customHeight="1">
      <c r="A49" s="568" t="s">
        <v>1258</v>
      </c>
      <c r="B49" s="568"/>
      <c r="C49" s="568"/>
      <c r="D49" s="568"/>
      <c r="E49" s="568"/>
      <c r="F49" s="568"/>
      <c r="G49" s="568"/>
      <c r="H49" s="568"/>
    </row>
    <row r="50" spans="1:8">
      <c r="A50" s="502"/>
      <c r="B50" s="502"/>
      <c r="C50" s="502"/>
      <c r="D50" s="502"/>
      <c r="E50" s="502"/>
      <c r="F50" s="502"/>
      <c r="G50" s="502"/>
      <c r="H50" s="502"/>
    </row>
  </sheetData>
  <mergeCells count="10">
    <mergeCell ref="A49:H49"/>
    <mergeCell ref="A48:H48"/>
    <mergeCell ref="C5:D5"/>
    <mergeCell ref="E5:F5"/>
    <mergeCell ref="G5:H5"/>
    <mergeCell ref="C27:D27"/>
    <mergeCell ref="E27:F27"/>
    <mergeCell ref="G27:H27"/>
    <mergeCell ref="A5:B7"/>
    <mergeCell ref="A27:B29"/>
  </mergeCells>
  <pageMargins left="0.70866141732283472" right="0.70866141732283472" top="0.74803149606299213" bottom="0.74803149606299213" header="0.31496062992125984" footer="0.31496062992125984"/>
  <pageSetup paperSize="9" scale="6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2244C-4D9E-4C5C-91B0-67AA8F2C362D}">
  <sheetPr>
    <pageSetUpPr autoPageBreaks="0" fitToPage="1"/>
  </sheetPr>
  <dimension ref="A1:J25"/>
  <sheetViews>
    <sheetView showGridLines="0" zoomScaleNormal="100" zoomScaleSheetLayoutView="100" zoomScalePageLayoutView="80" workbookViewId="0">
      <selection activeCell="H1" sqref="H1"/>
    </sheetView>
  </sheetViews>
  <sheetFormatPr defaultColWidth="8.33203125" defaultRowHeight="14.5"/>
  <cols>
    <col min="1" max="1" width="6.58203125" style="7" customWidth="1"/>
    <col min="2" max="2" width="36.25" style="7" customWidth="1"/>
    <col min="3" max="6" width="12.58203125" style="7" customWidth="1"/>
    <col min="7" max="7" width="12.58203125" style="7" hidden="1" customWidth="1"/>
    <col min="8" max="16384" width="8.33203125" style="7"/>
  </cols>
  <sheetData>
    <row r="1" spans="1:10" ht="18.5">
      <c r="A1" s="3" t="s">
        <v>1216</v>
      </c>
      <c r="B1" s="9"/>
      <c r="C1" s="9"/>
      <c r="D1" s="9"/>
      <c r="E1" s="9"/>
      <c r="F1" s="9"/>
      <c r="G1" s="9"/>
    </row>
    <row r="2" spans="1:10" ht="18.5">
      <c r="A2" s="3"/>
      <c r="B2" s="9"/>
      <c r="C2" s="9"/>
      <c r="D2" s="9"/>
      <c r="E2" s="9"/>
      <c r="F2" s="9"/>
      <c r="G2" s="9"/>
    </row>
    <row r="3" spans="1:10" ht="13.5" customHeight="1">
      <c r="A3" s="9"/>
      <c r="B3" s="9"/>
      <c r="C3" s="142"/>
      <c r="D3" s="142"/>
      <c r="E3" s="142"/>
      <c r="F3" s="142"/>
      <c r="G3" s="142"/>
      <c r="H3" s="143"/>
      <c r="I3" s="144"/>
    </row>
    <row r="4" spans="1:10">
      <c r="A4" s="6"/>
      <c r="B4" s="10"/>
      <c r="C4" s="596" t="s">
        <v>302</v>
      </c>
      <c r="D4" s="590" t="s">
        <v>303</v>
      </c>
      <c r="E4" s="145"/>
      <c r="F4" s="146"/>
      <c r="G4" s="146"/>
      <c r="H4" s="144"/>
    </row>
    <row r="5" spans="1:10" ht="21" customHeight="1">
      <c r="A5" s="6"/>
      <c r="B5" s="10"/>
      <c r="C5" s="597"/>
      <c r="D5" s="592"/>
      <c r="E5" s="596" t="s">
        <v>304</v>
      </c>
      <c r="F5" s="596" t="s">
        <v>305</v>
      </c>
      <c r="G5" s="136"/>
      <c r="H5" s="144"/>
    </row>
    <row r="6" spans="1:10" ht="41.15" customHeight="1">
      <c r="A6" s="6"/>
      <c r="B6" s="10"/>
      <c r="C6" s="598"/>
      <c r="D6" s="594"/>
      <c r="E6" s="598"/>
      <c r="F6" s="598"/>
      <c r="G6" s="416" t="s">
        <v>306</v>
      </c>
      <c r="H6" s="144"/>
    </row>
    <row r="7" spans="1:10" ht="14.25" customHeight="1">
      <c r="A7" s="84" t="s">
        <v>1210</v>
      </c>
      <c r="B7" s="148"/>
      <c r="C7" s="92" t="s">
        <v>119</v>
      </c>
      <c r="D7" s="149" t="s">
        <v>120</v>
      </c>
      <c r="E7" s="92" t="s">
        <v>121</v>
      </c>
      <c r="F7" s="92" t="s">
        <v>171</v>
      </c>
      <c r="G7" s="417" t="s">
        <v>172</v>
      </c>
      <c r="H7" s="144"/>
    </row>
    <row r="8" spans="1:10" ht="15" customHeight="1">
      <c r="A8" s="11">
        <v>1</v>
      </c>
      <c r="B8" s="10" t="s">
        <v>307</v>
      </c>
      <c r="C8" s="37">
        <v>35408562222.264542</v>
      </c>
      <c r="D8" s="37">
        <v>79813494187.891632</v>
      </c>
      <c r="E8" s="37">
        <v>73675526665.351898</v>
      </c>
      <c r="F8" s="37">
        <v>6137967522.5397301</v>
      </c>
      <c r="G8" s="150"/>
      <c r="H8" s="144"/>
    </row>
    <row r="9" spans="1:10" ht="15" customHeight="1">
      <c r="A9" s="11">
        <v>2</v>
      </c>
      <c r="B9" s="10" t="s">
        <v>308</v>
      </c>
      <c r="C9" s="37">
        <v>5136512861.2281055</v>
      </c>
      <c r="D9" s="37">
        <v>6282885588.6848946</v>
      </c>
      <c r="E9" s="37">
        <v>5561723622.2048941</v>
      </c>
      <c r="F9" s="37">
        <v>721161966.48000002</v>
      </c>
      <c r="G9" s="114" t="s">
        <v>309</v>
      </c>
      <c r="H9" s="144"/>
    </row>
    <row r="10" spans="1:10" ht="15" customHeight="1">
      <c r="A10" s="51">
        <v>3</v>
      </c>
      <c r="B10" s="21" t="s">
        <v>158</v>
      </c>
      <c r="C10" s="180">
        <v>40545075083.492645</v>
      </c>
      <c r="D10" s="180">
        <v>86096379776.576523</v>
      </c>
      <c r="E10" s="180">
        <v>79237250287.556793</v>
      </c>
      <c r="F10" s="180">
        <v>6859129489.0197296</v>
      </c>
      <c r="G10" s="151"/>
      <c r="H10" s="144"/>
    </row>
    <row r="11" spans="1:10" ht="15" customHeight="1">
      <c r="A11" s="11">
        <v>4</v>
      </c>
      <c r="B11" s="10" t="s">
        <v>310</v>
      </c>
      <c r="C11" s="37">
        <v>258066088.61955661</v>
      </c>
      <c r="D11" s="37">
        <v>2008982197.6604331</v>
      </c>
      <c r="E11" s="37">
        <v>1844758837.6400001</v>
      </c>
      <c r="F11" s="37">
        <v>164223360.02043301</v>
      </c>
      <c r="G11" s="150"/>
      <c r="H11" s="144"/>
    </row>
    <row r="12" spans="1:10" ht="15" customHeight="1">
      <c r="A12" s="11" t="s">
        <v>311</v>
      </c>
      <c r="B12" s="10" t="s">
        <v>312</v>
      </c>
      <c r="C12" s="37">
        <v>247974386.33996964</v>
      </c>
      <c r="D12" s="37">
        <v>1917693710.9000001</v>
      </c>
      <c r="E12" s="150"/>
      <c r="F12" s="150"/>
      <c r="G12" s="114"/>
      <c r="H12" s="144"/>
    </row>
    <row r="13" spans="1:10">
      <c r="A13" s="6"/>
      <c r="B13" s="6"/>
      <c r="C13" s="16"/>
      <c r="D13" s="6"/>
      <c r="E13" s="6"/>
      <c r="F13" s="6"/>
      <c r="G13" s="6"/>
      <c r="H13" s="34"/>
      <c r="I13" s="34"/>
      <c r="J13" s="34"/>
    </row>
    <row r="14" spans="1:10" ht="25" customHeight="1">
      <c r="A14" s="568" t="s">
        <v>1217</v>
      </c>
      <c r="B14" s="568"/>
      <c r="C14" s="568"/>
      <c r="D14" s="568"/>
      <c r="E14" s="568"/>
      <c r="F14" s="568" t="s">
        <v>313</v>
      </c>
      <c r="G14" s="568" t="s">
        <v>314</v>
      </c>
      <c r="H14" s="34"/>
      <c r="I14" s="34"/>
      <c r="J14" s="34"/>
    </row>
    <row r="15" spans="1:10">
      <c r="A15" s="152"/>
      <c r="B15" s="152"/>
      <c r="C15" s="153"/>
      <c r="D15" s="153"/>
      <c r="E15" s="153"/>
      <c r="F15" s="154"/>
      <c r="G15" s="152"/>
      <c r="H15" s="34"/>
      <c r="I15" s="34"/>
      <c r="J15" s="34"/>
    </row>
    <row r="16" spans="1:10" ht="14.5" customHeight="1">
      <c r="A16" s="6"/>
      <c r="B16" s="442"/>
      <c r="C16" s="596" t="s">
        <v>302</v>
      </c>
      <c r="D16" s="590" t="s">
        <v>303</v>
      </c>
      <c r="E16" s="145"/>
      <c r="F16" s="146"/>
      <c r="G16" s="146"/>
      <c r="H16" s="34"/>
      <c r="I16" s="34"/>
      <c r="J16" s="34"/>
    </row>
    <row r="17" spans="1:10" ht="14.5" customHeight="1">
      <c r="A17" s="6"/>
      <c r="B17" s="442"/>
      <c r="C17" s="597"/>
      <c r="D17" s="592"/>
      <c r="E17" s="596" t="s">
        <v>304</v>
      </c>
      <c r="F17" s="596" t="s">
        <v>305</v>
      </c>
      <c r="G17" s="136"/>
      <c r="H17" s="34"/>
      <c r="I17" s="34"/>
      <c r="J17" s="34"/>
    </row>
    <row r="18" spans="1:10" ht="36">
      <c r="A18" s="6"/>
      <c r="B18" s="442"/>
      <c r="C18" s="598"/>
      <c r="D18" s="594"/>
      <c r="E18" s="598"/>
      <c r="F18" s="598"/>
      <c r="G18" s="416" t="s">
        <v>306</v>
      </c>
    </row>
    <row r="19" spans="1:10">
      <c r="A19" s="84" t="s">
        <v>262</v>
      </c>
      <c r="B19" s="148"/>
      <c r="C19" s="92" t="s">
        <v>119</v>
      </c>
      <c r="D19" s="149" t="s">
        <v>120</v>
      </c>
      <c r="E19" s="92" t="s">
        <v>121</v>
      </c>
      <c r="F19" s="92" t="s">
        <v>171</v>
      </c>
      <c r="G19" s="92" t="s">
        <v>172</v>
      </c>
    </row>
    <row r="20" spans="1:10">
      <c r="A20" s="449">
        <v>1</v>
      </c>
      <c r="B20" s="442" t="s">
        <v>307</v>
      </c>
      <c r="C20" s="37">
        <v>52531686891.169998</v>
      </c>
      <c r="D20" s="37">
        <v>82156416165.779999</v>
      </c>
      <c r="E20" s="37">
        <v>75929876171.25</v>
      </c>
      <c r="F20" s="37">
        <v>6226539994.5299997</v>
      </c>
      <c r="G20" s="150"/>
    </row>
    <row r="21" spans="1:10">
      <c r="A21" s="449">
        <v>2</v>
      </c>
      <c r="B21" s="442" t="s">
        <v>308</v>
      </c>
      <c r="C21" s="37">
        <v>5373866567.0106363</v>
      </c>
      <c r="D21" s="37">
        <v>6425328327.6999998</v>
      </c>
      <c r="E21" s="37">
        <v>5404345264.5</v>
      </c>
      <c r="F21" s="37">
        <v>1020983063.2</v>
      </c>
      <c r="G21" s="114" t="s">
        <v>309</v>
      </c>
    </row>
    <row r="22" spans="1:10">
      <c r="A22" s="51">
        <v>3</v>
      </c>
      <c r="B22" s="21" t="s">
        <v>158</v>
      </c>
      <c r="C22" s="180">
        <v>57905553458.180634</v>
      </c>
      <c r="D22" s="180">
        <v>88581744493.479996</v>
      </c>
      <c r="E22" s="180">
        <v>81334221435.75</v>
      </c>
      <c r="F22" s="180">
        <v>7247523057.7299995</v>
      </c>
      <c r="G22" s="151"/>
    </row>
    <row r="23" spans="1:10">
      <c r="A23" s="449">
        <v>4</v>
      </c>
      <c r="B23" s="442" t="s">
        <v>310</v>
      </c>
      <c r="C23" s="37">
        <v>185220863.34998912</v>
      </c>
      <c r="D23" s="37">
        <v>1844032774.090003</v>
      </c>
      <c r="E23" s="37">
        <v>1681991603.6290274</v>
      </c>
      <c r="F23" s="37">
        <v>162041170.46097571</v>
      </c>
      <c r="G23" s="150"/>
    </row>
    <row r="24" spans="1:10">
      <c r="A24" s="449" t="s">
        <v>311</v>
      </c>
      <c r="B24" s="442" t="s">
        <v>312</v>
      </c>
      <c r="C24" s="37">
        <v>151823376.86000001</v>
      </c>
      <c r="D24" s="37">
        <v>1757379390.9200029</v>
      </c>
      <c r="E24" s="37"/>
      <c r="F24" s="37"/>
      <c r="G24" s="114"/>
    </row>
    <row r="25" spans="1:10">
      <c r="A25" s="9"/>
      <c r="B25" s="9"/>
      <c r="C25" s="9"/>
      <c r="D25" s="9"/>
      <c r="E25" s="9"/>
      <c r="F25" s="9"/>
      <c r="G25" s="9"/>
    </row>
  </sheetData>
  <mergeCells count="9">
    <mergeCell ref="C16:C18"/>
    <mergeCell ref="D16:D18"/>
    <mergeCell ref="E17:E18"/>
    <mergeCell ref="F17:F18"/>
    <mergeCell ref="E5:E6"/>
    <mergeCell ref="F5:F6"/>
    <mergeCell ref="C4:C6"/>
    <mergeCell ref="D4:D6"/>
    <mergeCell ref="A14:G14"/>
  </mergeCells>
  <pageMargins left="0.70866141732283472" right="0.70866141732283472" top="0.74803149606299213" bottom="0.74803149606299213" header="0.31496062992125984" footer="0.31496062992125984"/>
  <pageSetup paperSize="9"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733A5-F2E0-4C08-9807-D90C00E891AA}">
  <sheetPr>
    <pageSetUpPr fitToPage="1"/>
  </sheetPr>
  <dimension ref="A1:H19"/>
  <sheetViews>
    <sheetView showGridLines="0" zoomScaleNormal="100" workbookViewId="0">
      <selection activeCell="I1" sqref="I1"/>
    </sheetView>
  </sheetViews>
  <sheetFormatPr defaultColWidth="8.58203125" defaultRowHeight="14.5"/>
  <cols>
    <col min="1" max="1" width="6.58203125" style="7" customWidth="1"/>
    <col min="2" max="2" width="18.08203125" style="7" customWidth="1"/>
    <col min="3" max="8" width="14.83203125" style="7" customWidth="1"/>
    <col min="9" max="16384" width="8.58203125" style="7"/>
  </cols>
  <sheetData>
    <row r="1" spans="1:8" ht="18.5">
      <c r="A1" s="3" t="s">
        <v>1218</v>
      </c>
      <c r="B1" s="9"/>
      <c r="C1" s="9"/>
      <c r="D1" s="9"/>
      <c r="E1" s="9"/>
      <c r="F1" s="9"/>
      <c r="G1" s="9"/>
      <c r="H1" s="9"/>
    </row>
    <row r="2" spans="1:8">
      <c r="A2" s="9"/>
      <c r="B2" s="9"/>
      <c r="C2" s="9"/>
      <c r="D2" s="9"/>
      <c r="E2" s="9"/>
      <c r="F2" s="9"/>
      <c r="G2" s="9"/>
      <c r="H2" s="9"/>
    </row>
    <row r="3" spans="1:8">
      <c r="A3" s="155"/>
      <c r="B3" s="6"/>
      <c r="C3" s="6"/>
      <c r="D3" s="6"/>
      <c r="E3" s="6"/>
      <c r="F3" s="6"/>
      <c r="G3" s="6"/>
      <c r="H3" s="6"/>
    </row>
    <row r="4" spans="1:8">
      <c r="A4" s="155"/>
      <c r="B4" s="6"/>
      <c r="C4" s="126" t="s">
        <v>119</v>
      </c>
      <c r="D4" s="126" t="s">
        <v>120</v>
      </c>
      <c r="E4" s="126" t="s">
        <v>121</v>
      </c>
      <c r="F4" s="126" t="s">
        <v>171</v>
      </c>
      <c r="G4" s="126" t="s">
        <v>172</v>
      </c>
      <c r="H4" s="126" t="s">
        <v>250</v>
      </c>
    </row>
    <row r="5" spans="1:8">
      <c r="A5" s="6"/>
      <c r="B5" s="6"/>
      <c r="C5" s="599" t="s">
        <v>315</v>
      </c>
      <c r="D5" s="599"/>
      <c r="E5" s="599"/>
      <c r="F5" s="599"/>
      <c r="G5" s="599"/>
      <c r="H5" s="599"/>
    </row>
    <row r="6" spans="1:8">
      <c r="A6" s="84" t="s">
        <v>1210</v>
      </c>
      <c r="B6" s="117"/>
      <c r="C6" s="33" t="s">
        <v>316</v>
      </c>
      <c r="D6" s="33" t="s">
        <v>317</v>
      </c>
      <c r="E6" s="33" t="s">
        <v>318</v>
      </c>
      <c r="F6" s="33" t="s">
        <v>319</v>
      </c>
      <c r="G6" s="33" t="s">
        <v>320</v>
      </c>
      <c r="H6" s="33" t="s">
        <v>158</v>
      </c>
    </row>
    <row r="7" spans="1:8">
      <c r="A7" s="18">
        <v>1</v>
      </c>
      <c r="B7" s="48" t="s">
        <v>307</v>
      </c>
      <c r="C7" s="156"/>
      <c r="D7" s="289">
        <v>3975.0564900098034</v>
      </c>
      <c r="E7" s="289">
        <v>24132.611013367947</v>
      </c>
      <c r="F7" s="289">
        <v>69211.914540049038</v>
      </c>
      <c r="G7" s="289">
        <v>7204.871170935472</v>
      </c>
      <c r="H7" s="289">
        <v>104524.45321436225</v>
      </c>
    </row>
    <row r="8" spans="1:8">
      <c r="A8" s="18">
        <v>2</v>
      </c>
      <c r="B8" s="48" t="s">
        <v>321</v>
      </c>
      <c r="C8" s="156"/>
      <c r="D8" s="289">
        <v>726.31705983000018</v>
      </c>
      <c r="E8" s="289">
        <v>5174.8876782399984</v>
      </c>
      <c r="F8" s="289">
        <v>4443.5702898800018</v>
      </c>
      <c r="G8" s="289">
        <v>64.985672829999999</v>
      </c>
      <c r="H8" s="289">
        <v>10409.76070078</v>
      </c>
    </row>
    <row r="9" spans="1:8">
      <c r="A9" s="20">
        <v>3</v>
      </c>
      <c r="B9" s="46" t="s">
        <v>158</v>
      </c>
      <c r="C9" s="86"/>
      <c r="D9" s="290">
        <v>4701.3735498398037</v>
      </c>
      <c r="E9" s="290">
        <v>29307.498691607943</v>
      </c>
      <c r="F9" s="290">
        <v>73655.484829929046</v>
      </c>
      <c r="G9" s="290">
        <v>7269.8568437654721</v>
      </c>
      <c r="H9" s="290">
        <v>114934.21391514226</v>
      </c>
    </row>
    <row r="10" spans="1:8">
      <c r="A10" s="9"/>
      <c r="B10" s="9"/>
      <c r="C10" s="9"/>
      <c r="D10" s="9"/>
      <c r="E10" s="9"/>
      <c r="F10" s="9"/>
      <c r="G10" s="9"/>
      <c r="H10" s="9"/>
    </row>
    <row r="11" spans="1:8">
      <c r="A11" s="155"/>
      <c r="B11" s="6"/>
      <c r="C11" s="126" t="s">
        <v>119</v>
      </c>
      <c r="D11" s="126" t="s">
        <v>120</v>
      </c>
      <c r="E11" s="126" t="s">
        <v>121</v>
      </c>
      <c r="F11" s="126" t="s">
        <v>171</v>
      </c>
      <c r="G11" s="126" t="s">
        <v>172</v>
      </c>
      <c r="H11" s="126" t="s">
        <v>250</v>
      </c>
    </row>
    <row r="12" spans="1:8">
      <c r="A12" s="6"/>
      <c r="B12" s="6"/>
      <c r="C12" s="599" t="s">
        <v>315</v>
      </c>
      <c r="D12" s="599"/>
      <c r="E12" s="599"/>
      <c r="F12" s="599"/>
      <c r="G12" s="599"/>
      <c r="H12" s="599"/>
    </row>
    <row r="13" spans="1:8">
      <c r="A13" s="84" t="s">
        <v>262</v>
      </c>
      <c r="B13" s="117"/>
      <c r="C13" s="436" t="s">
        <v>316</v>
      </c>
      <c r="D13" s="436" t="s">
        <v>317</v>
      </c>
      <c r="E13" s="436" t="s">
        <v>318</v>
      </c>
      <c r="F13" s="436" t="s">
        <v>319</v>
      </c>
      <c r="G13" s="436" t="s">
        <v>320</v>
      </c>
      <c r="H13" s="436" t="s">
        <v>158</v>
      </c>
    </row>
    <row r="14" spans="1:8">
      <c r="A14" s="448">
        <v>1</v>
      </c>
      <c r="B14" s="48" t="s">
        <v>307</v>
      </c>
      <c r="C14" s="156"/>
      <c r="D14" s="289">
        <v>3958.3437644943119</v>
      </c>
      <c r="E14" s="289">
        <v>24066.435729585803</v>
      </c>
      <c r="F14" s="289">
        <v>70739.145280587763</v>
      </c>
      <c r="G14" s="289">
        <v>7198.9356050486904</v>
      </c>
      <c r="H14" s="289">
        <v>105962.86037971657</v>
      </c>
    </row>
    <row r="15" spans="1:8">
      <c r="A15" s="448">
        <v>2</v>
      </c>
      <c r="B15" s="48" t="s">
        <v>321</v>
      </c>
      <c r="C15" s="156"/>
      <c r="D15" s="289">
        <v>1152.1491777600004</v>
      </c>
      <c r="E15" s="289">
        <v>5661.250703249998</v>
      </c>
      <c r="F15" s="289">
        <v>4045.6025226999991</v>
      </c>
      <c r="G15" s="289">
        <v>60.658657480000002</v>
      </c>
      <c r="H15" s="289">
        <v>10919.661061189998</v>
      </c>
    </row>
    <row r="16" spans="1:8">
      <c r="A16" s="443">
        <v>3</v>
      </c>
      <c r="B16" s="46" t="s">
        <v>158</v>
      </c>
      <c r="C16" s="86"/>
      <c r="D16" s="290">
        <v>5110.4929422543119</v>
      </c>
      <c r="E16" s="290">
        <v>29727.686432835799</v>
      </c>
      <c r="F16" s="290">
        <v>74784.747803287755</v>
      </c>
      <c r="G16" s="290">
        <v>7259.5942625286907</v>
      </c>
      <c r="H16" s="290">
        <v>116882.52144090655</v>
      </c>
    </row>
    <row r="17" spans="1:8">
      <c r="A17" s="9"/>
      <c r="B17" s="9"/>
      <c r="C17" s="9"/>
      <c r="D17" s="9"/>
      <c r="E17" s="9"/>
      <c r="F17" s="9"/>
      <c r="G17" s="9"/>
      <c r="H17" s="9"/>
    </row>
    <row r="18" spans="1:8">
      <c r="A18" s="532" t="s">
        <v>1259</v>
      </c>
      <c r="B18" s="502"/>
      <c r="C18" s="502"/>
      <c r="D18" s="502"/>
      <c r="E18" s="502"/>
      <c r="F18" s="533"/>
      <c r="G18" s="470"/>
      <c r="H18" s="533"/>
    </row>
    <row r="19" spans="1:8">
      <c r="A19" s="502"/>
      <c r="B19" s="502"/>
      <c r="C19" s="502"/>
      <c r="D19" s="502"/>
      <c r="E19" s="502"/>
      <c r="F19" s="502"/>
      <c r="G19" s="502"/>
      <c r="H19" s="502"/>
    </row>
  </sheetData>
  <mergeCells count="2">
    <mergeCell ref="C5:H5"/>
    <mergeCell ref="C12:H12"/>
  </mergeCells>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C35B9-3699-4547-BD41-1F16819FD80B}">
  <sheetPr>
    <pageSetUpPr fitToPage="1"/>
  </sheetPr>
  <dimension ref="A1:Q61"/>
  <sheetViews>
    <sheetView showGridLines="0" zoomScaleNormal="100" workbookViewId="0">
      <selection activeCell="R1" sqref="R1"/>
    </sheetView>
  </sheetViews>
  <sheetFormatPr defaultColWidth="8.58203125" defaultRowHeight="12"/>
  <cols>
    <col min="1" max="1" width="5.33203125" style="75" customWidth="1"/>
    <col min="2" max="2" width="25" style="75" customWidth="1"/>
    <col min="3" max="3" width="14.83203125" style="75" bestFit="1" customWidth="1"/>
    <col min="4" max="5" width="8.58203125" style="75" customWidth="1"/>
    <col min="6" max="6" width="12.08203125" style="75" bestFit="1" customWidth="1"/>
    <col min="7" max="8" width="8.58203125" style="75" customWidth="1"/>
    <col min="9" max="9" width="10" style="75" bestFit="1" customWidth="1"/>
    <col min="10" max="10" width="9.25" style="75" bestFit="1" customWidth="1"/>
    <col min="11" max="12" width="10" style="75" bestFit="1" customWidth="1"/>
    <col min="13" max="13" width="8.58203125" style="75"/>
    <col min="14" max="14" width="10" style="75" bestFit="1" customWidth="1"/>
    <col min="15" max="15" width="9.58203125" style="75" hidden="1" customWidth="1"/>
    <col min="16" max="16" width="11.33203125" style="75" bestFit="1" customWidth="1"/>
    <col min="17" max="17" width="10.58203125" style="75" bestFit="1" customWidth="1"/>
    <col min="18" max="16384" width="8.58203125" style="75"/>
  </cols>
  <sheetData>
    <row r="1" spans="1:17" ht="18.5">
      <c r="A1" s="3" t="s">
        <v>1219</v>
      </c>
      <c r="B1" s="6"/>
      <c r="C1" s="6"/>
      <c r="D1" s="6"/>
      <c r="E1" s="6"/>
      <c r="F1" s="6"/>
      <c r="G1" s="6"/>
      <c r="H1" s="6"/>
      <c r="I1" s="6"/>
      <c r="J1" s="6"/>
      <c r="K1" s="6"/>
      <c r="L1" s="6"/>
      <c r="M1" s="6"/>
      <c r="N1" s="6"/>
      <c r="O1" s="6"/>
      <c r="P1" s="6"/>
      <c r="Q1" s="6"/>
    </row>
    <row r="2" spans="1:17" ht="16" customHeight="1">
      <c r="A2" s="129"/>
      <c r="B2" s="129"/>
      <c r="C2" s="6"/>
      <c r="D2" s="6"/>
      <c r="E2" s="6"/>
      <c r="F2" s="6"/>
      <c r="G2" s="6"/>
      <c r="H2" s="6"/>
      <c r="I2" s="6"/>
      <c r="J2" s="6"/>
      <c r="K2" s="6"/>
      <c r="L2" s="6"/>
      <c r="M2" s="6"/>
      <c r="N2" s="6"/>
      <c r="O2" s="6"/>
      <c r="P2" s="6"/>
      <c r="Q2" s="6"/>
    </row>
    <row r="3" spans="1:17" ht="16" customHeight="1">
      <c r="A3" s="129"/>
      <c r="B3" s="129"/>
      <c r="C3" s="6"/>
      <c r="D3" s="6"/>
      <c r="E3" s="6"/>
      <c r="F3" s="6"/>
      <c r="G3" s="6"/>
      <c r="H3" s="6"/>
      <c r="I3" s="6"/>
      <c r="J3" s="6"/>
      <c r="K3" s="6"/>
      <c r="L3" s="6"/>
      <c r="M3" s="6"/>
      <c r="N3" s="6"/>
      <c r="O3" s="6"/>
      <c r="P3" s="6"/>
      <c r="Q3" s="6"/>
    </row>
    <row r="4" spans="1:17">
      <c r="A4" s="129"/>
      <c r="B4" s="129"/>
      <c r="C4" s="92" t="s">
        <v>119</v>
      </c>
      <c r="D4" s="92" t="s">
        <v>120</v>
      </c>
      <c r="E4" s="92" t="s">
        <v>121</v>
      </c>
      <c r="F4" s="92" t="s">
        <v>171</v>
      </c>
      <c r="G4" s="92" t="s">
        <v>172</v>
      </c>
      <c r="H4" s="92" t="s">
        <v>250</v>
      </c>
      <c r="I4" s="92" t="s">
        <v>251</v>
      </c>
      <c r="J4" s="92" t="s">
        <v>252</v>
      </c>
      <c r="K4" s="92" t="s">
        <v>253</v>
      </c>
      <c r="L4" s="92" t="s">
        <v>254</v>
      </c>
      <c r="M4" s="92" t="s">
        <v>255</v>
      </c>
      <c r="N4" s="92" t="s">
        <v>256</v>
      </c>
      <c r="O4" s="92" t="s">
        <v>257</v>
      </c>
      <c r="P4" s="92" t="s">
        <v>266</v>
      </c>
      <c r="Q4" s="92" t="s">
        <v>267</v>
      </c>
    </row>
    <row r="5" spans="1:17" ht="40.5" customHeight="1">
      <c r="A5" s="129"/>
      <c r="B5" s="129"/>
      <c r="C5" s="579" t="s">
        <v>322</v>
      </c>
      <c r="D5" s="579"/>
      <c r="E5" s="579"/>
      <c r="F5" s="579"/>
      <c r="G5" s="579"/>
      <c r="H5" s="579"/>
      <c r="I5" s="596" t="s">
        <v>323</v>
      </c>
      <c r="J5" s="596"/>
      <c r="K5" s="596"/>
      <c r="L5" s="579"/>
      <c r="M5" s="579"/>
      <c r="N5" s="579"/>
      <c r="O5" s="596" t="s">
        <v>324</v>
      </c>
      <c r="P5" s="579" t="s">
        <v>325</v>
      </c>
      <c r="Q5" s="579"/>
    </row>
    <row r="6" spans="1:17" ht="70.5" customHeight="1">
      <c r="A6" s="129"/>
      <c r="B6" s="129"/>
      <c r="C6" s="590" t="s">
        <v>326</v>
      </c>
      <c r="D6" s="601"/>
      <c r="E6" s="601"/>
      <c r="F6" s="596" t="s">
        <v>327</v>
      </c>
      <c r="G6" s="579"/>
      <c r="H6" s="579"/>
      <c r="I6" s="590" t="s">
        <v>328</v>
      </c>
      <c r="J6" s="601"/>
      <c r="K6" s="601"/>
      <c r="L6" s="596" t="s">
        <v>329</v>
      </c>
      <c r="M6" s="579"/>
      <c r="N6" s="579"/>
      <c r="O6" s="597"/>
      <c r="P6" s="579" t="s">
        <v>330</v>
      </c>
      <c r="Q6" s="579" t="s">
        <v>331</v>
      </c>
    </row>
    <row r="7" spans="1:17" ht="30" customHeight="1">
      <c r="A7" s="31" t="s">
        <v>1210</v>
      </c>
      <c r="B7" s="132"/>
      <c r="C7" s="158"/>
      <c r="D7" s="33" t="s">
        <v>332</v>
      </c>
      <c r="E7" s="159" t="s">
        <v>333</v>
      </c>
      <c r="F7" s="158"/>
      <c r="G7" s="136" t="s">
        <v>333</v>
      </c>
      <c r="H7" s="33" t="s">
        <v>334</v>
      </c>
      <c r="I7" s="158"/>
      <c r="J7" s="33" t="s">
        <v>332</v>
      </c>
      <c r="K7" s="33" t="s">
        <v>333</v>
      </c>
      <c r="L7" s="158"/>
      <c r="M7" s="136" t="s">
        <v>333</v>
      </c>
      <c r="N7" s="33" t="s">
        <v>334</v>
      </c>
      <c r="O7" s="598"/>
      <c r="P7" s="579"/>
      <c r="Q7" s="579"/>
    </row>
    <row r="8" spans="1:17" ht="24">
      <c r="A8" s="160" t="s">
        <v>335</v>
      </c>
      <c r="B8" s="21" t="s">
        <v>336</v>
      </c>
      <c r="C8" s="88">
        <v>17271447546.360001</v>
      </c>
      <c r="D8" s="88">
        <v>17271447546.360001</v>
      </c>
      <c r="E8" s="401"/>
      <c r="F8" s="401"/>
      <c r="G8" s="401"/>
      <c r="H8" s="401"/>
      <c r="I8" s="402"/>
      <c r="J8" s="401"/>
      <c r="K8" s="401"/>
      <c r="L8" s="401"/>
      <c r="M8" s="401"/>
      <c r="N8" s="401"/>
      <c r="O8" s="454"/>
      <c r="P8" s="401"/>
      <c r="Q8" s="401"/>
    </row>
    <row r="9" spans="1:17" ht="13.5" customHeight="1">
      <c r="A9" s="160" t="s">
        <v>337</v>
      </c>
      <c r="B9" s="21" t="s">
        <v>307</v>
      </c>
      <c r="C9" s="88">
        <v>95917344726.680008</v>
      </c>
      <c r="D9" s="88">
        <v>82349536783.639999</v>
      </c>
      <c r="E9" s="88">
        <v>13566837338.42</v>
      </c>
      <c r="F9" s="88">
        <v>2796521907.3599896</v>
      </c>
      <c r="G9" s="88">
        <v>27369345.539999999</v>
      </c>
      <c r="H9" s="88">
        <v>2768837748.4099998</v>
      </c>
      <c r="I9" s="88">
        <v>-231207899.02000001</v>
      </c>
      <c r="J9" s="88">
        <v>-49761492.880000003</v>
      </c>
      <c r="K9" s="88">
        <v>-181446406.14000002</v>
      </c>
      <c r="L9" s="88">
        <v>-532049871.07999998</v>
      </c>
      <c r="M9" s="88">
        <v>-754023.49</v>
      </c>
      <c r="N9" s="88">
        <v>-531295847.59000003</v>
      </c>
      <c r="O9" s="87"/>
      <c r="P9" s="88">
        <v>77804511989.760803</v>
      </c>
      <c r="Q9" s="88">
        <v>2008982197.6604331</v>
      </c>
    </row>
    <row r="10" spans="1:17" ht="13.5" customHeight="1">
      <c r="A10" s="38" t="s">
        <v>338</v>
      </c>
      <c r="B10" s="12" t="s">
        <v>339</v>
      </c>
      <c r="C10" s="57">
        <v>454402325.64999998</v>
      </c>
      <c r="D10" s="57">
        <v>454402325.64999998</v>
      </c>
      <c r="E10" s="552"/>
      <c r="F10" s="552"/>
      <c r="G10" s="552"/>
      <c r="H10" s="552"/>
      <c r="I10" s="552"/>
      <c r="J10" s="552"/>
      <c r="K10" s="552"/>
      <c r="L10" s="552"/>
      <c r="M10" s="552"/>
      <c r="N10" s="552"/>
      <c r="O10" s="553"/>
      <c r="P10" s="552"/>
      <c r="Q10" s="552"/>
    </row>
    <row r="11" spans="1:17" ht="13.5" customHeight="1">
      <c r="A11" s="38" t="s">
        <v>340</v>
      </c>
      <c r="B11" s="12" t="s">
        <v>341</v>
      </c>
      <c r="C11" s="57">
        <v>1649719920.8299699</v>
      </c>
      <c r="D11" s="57">
        <v>1644961236.6819201</v>
      </c>
      <c r="E11" s="57">
        <v>4758684.1480470402</v>
      </c>
      <c r="F11" s="57">
        <v>259518.72</v>
      </c>
      <c r="G11" s="57"/>
      <c r="H11" s="57">
        <v>259518.72</v>
      </c>
      <c r="I11" s="57">
        <v>-403181.03</v>
      </c>
      <c r="J11" s="57">
        <v>-187583.28</v>
      </c>
      <c r="K11" s="57">
        <v>-215597.75</v>
      </c>
      <c r="L11" s="57">
        <v>-160288.46</v>
      </c>
      <c r="M11" s="57"/>
      <c r="N11" s="57">
        <v>-160288.46</v>
      </c>
      <c r="O11" s="42"/>
      <c r="P11" s="57">
        <v>228107713.05000073</v>
      </c>
      <c r="Q11" s="57"/>
    </row>
    <row r="12" spans="1:17" ht="13.5" customHeight="1">
      <c r="A12" s="38" t="s">
        <v>342</v>
      </c>
      <c r="B12" s="12" t="s">
        <v>343</v>
      </c>
      <c r="C12" s="57">
        <v>139426841.120132</v>
      </c>
      <c r="D12" s="57">
        <v>139426841.120132</v>
      </c>
      <c r="E12" s="57"/>
      <c r="F12" s="57"/>
      <c r="G12" s="57"/>
      <c r="H12" s="57"/>
      <c r="I12" s="57">
        <v>-2303739.06</v>
      </c>
      <c r="J12" s="57">
        <v>-2303739.06</v>
      </c>
      <c r="K12" s="57"/>
      <c r="L12" s="57"/>
      <c r="M12" s="57"/>
      <c r="N12" s="57"/>
      <c r="O12" s="42"/>
      <c r="P12" s="57">
        <v>11352467.1</v>
      </c>
      <c r="Q12" s="57"/>
    </row>
    <row r="13" spans="1:17" ht="13.5" customHeight="1">
      <c r="A13" s="38" t="s">
        <v>344</v>
      </c>
      <c r="B13" s="12" t="s">
        <v>345</v>
      </c>
      <c r="C13" s="57">
        <v>2620142046.34623</v>
      </c>
      <c r="D13" s="57">
        <v>2303416314.5583801</v>
      </c>
      <c r="E13" s="57">
        <v>316437188.71784598</v>
      </c>
      <c r="F13" s="57">
        <v>6196972.4100000001</v>
      </c>
      <c r="G13" s="57"/>
      <c r="H13" s="57">
        <v>6196972.4100000001</v>
      </c>
      <c r="I13" s="57">
        <v>-5112495.17</v>
      </c>
      <c r="J13" s="57">
        <v>-1650344.49</v>
      </c>
      <c r="K13" s="57">
        <v>-3462150.68</v>
      </c>
      <c r="L13" s="57">
        <v>-5537942.4500000002</v>
      </c>
      <c r="M13" s="57"/>
      <c r="N13" s="57">
        <v>-5537942.4500000002</v>
      </c>
      <c r="O13" s="42"/>
      <c r="P13" s="57">
        <v>2010747068.5599999</v>
      </c>
      <c r="Q13" s="57">
        <v>659029.82000000007</v>
      </c>
    </row>
    <row r="14" spans="1:17" ht="13.5" customHeight="1">
      <c r="A14" s="38" t="s">
        <v>346</v>
      </c>
      <c r="B14" s="12" t="s">
        <v>347</v>
      </c>
      <c r="C14" s="57">
        <v>37643172245.800003</v>
      </c>
      <c r="D14" s="57">
        <v>33010718883</v>
      </c>
      <c r="E14" s="57">
        <v>4631771300.9300003</v>
      </c>
      <c r="F14" s="57">
        <v>909920941.26000297</v>
      </c>
      <c r="G14" s="57">
        <v>13504595.800000001</v>
      </c>
      <c r="H14" s="57">
        <v>896101532.05000007</v>
      </c>
      <c r="I14" s="57">
        <v>-124127560.94</v>
      </c>
      <c r="J14" s="57">
        <v>-35378895</v>
      </c>
      <c r="K14" s="57">
        <v>-88748665.939999998</v>
      </c>
      <c r="L14" s="57">
        <v>-280959248.88999999</v>
      </c>
      <c r="M14" s="57">
        <v>-451736.01</v>
      </c>
      <c r="N14" s="57">
        <v>-280507512.88</v>
      </c>
      <c r="O14" s="42"/>
      <c r="P14" s="57">
        <v>27433374561.259651</v>
      </c>
      <c r="Q14" s="57">
        <v>541434494.26999903</v>
      </c>
    </row>
    <row r="15" spans="1:17" ht="13.5" customHeight="1">
      <c r="A15" s="38" t="s">
        <v>348</v>
      </c>
      <c r="B15" s="10" t="s">
        <v>349</v>
      </c>
      <c r="C15" s="57">
        <v>17960125538.639999</v>
      </c>
      <c r="D15" s="57">
        <v>15815661820.219999</v>
      </c>
      <c r="E15" s="57">
        <v>2143834747.3500001</v>
      </c>
      <c r="F15" s="57">
        <v>685251462.23999894</v>
      </c>
      <c r="G15" s="57">
        <v>8366795.1900000004</v>
      </c>
      <c r="H15" s="57">
        <v>677199479.45999992</v>
      </c>
      <c r="I15" s="57">
        <v>-25291599.530000001</v>
      </c>
      <c r="J15" s="57">
        <v>-6470762</v>
      </c>
      <c r="K15" s="57">
        <v>-18820837.530000001</v>
      </c>
      <c r="L15" s="57">
        <v>-194588010.47</v>
      </c>
      <c r="M15" s="57">
        <v>-418601.25</v>
      </c>
      <c r="N15" s="57">
        <v>-194169409.22</v>
      </c>
      <c r="O15" s="42"/>
      <c r="P15" s="57">
        <v>16677275818.17008</v>
      </c>
      <c r="Q15" s="57">
        <v>460475718.14000028</v>
      </c>
    </row>
    <row r="16" spans="1:17" ht="13.5" customHeight="1">
      <c r="A16" s="38" t="s">
        <v>350</v>
      </c>
      <c r="B16" s="12" t="s">
        <v>351</v>
      </c>
      <c r="C16" s="57">
        <v>53410481346.970001</v>
      </c>
      <c r="D16" s="57">
        <v>44796611182.629997</v>
      </c>
      <c r="E16" s="57">
        <v>8613870164.6200008</v>
      </c>
      <c r="F16" s="57">
        <v>1880144474.96999</v>
      </c>
      <c r="G16" s="57">
        <v>13864749.74</v>
      </c>
      <c r="H16" s="57">
        <v>1866279725.2299998</v>
      </c>
      <c r="I16" s="57">
        <v>-99260922.820023999</v>
      </c>
      <c r="J16" s="57">
        <v>-10240931.049985999</v>
      </c>
      <c r="K16" s="57">
        <v>-89019991.769999996</v>
      </c>
      <c r="L16" s="57">
        <v>-245392391.28</v>
      </c>
      <c r="M16" s="57">
        <v>-302287.48</v>
      </c>
      <c r="N16" s="57">
        <v>-245090103.79999998</v>
      </c>
      <c r="O16" s="42"/>
      <c r="P16" s="57">
        <v>48120930179.791168</v>
      </c>
      <c r="Q16" s="57">
        <v>1466888673.5699861</v>
      </c>
    </row>
    <row r="17" spans="1:17" ht="13.5" customHeight="1">
      <c r="A17" s="160" t="s">
        <v>352</v>
      </c>
      <c r="B17" s="21" t="s">
        <v>321</v>
      </c>
      <c r="C17" s="88">
        <v>11418956889.08</v>
      </c>
      <c r="D17" s="88">
        <v>11338127741.362799</v>
      </c>
      <c r="E17" s="88">
        <v>80829147.719999999</v>
      </c>
      <c r="F17" s="88">
        <v>2778750</v>
      </c>
      <c r="G17" s="88"/>
      <c r="H17" s="88">
        <v>2778750</v>
      </c>
      <c r="I17" s="88">
        <v>-2134689.1669999999</v>
      </c>
      <c r="J17" s="88">
        <v>-1114206.2417261</v>
      </c>
      <c r="K17" s="88">
        <v>-1020482.932299</v>
      </c>
      <c r="L17" s="88">
        <v>-202500</v>
      </c>
      <c r="M17" s="88"/>
      <c r="N17" s="88">
        <v>-202500</v>
      </c>
      <c r="O17" s="87"/>
      <c r="P17" s="88">
        <v>6282885588.6848946</v>
      </c>
      <c r="Q17" s="88"/>
    </row>
    <row r="18" spans="1:17" ht="13.5" hidden="1" customHeight="1">
      <c r="A18" s="38" t="s">
        <v>353</v>
      </c>
      <c r="B18" s="12" t="s">
        <v>339</v>
      </c>
      <c r="C18" s="57"/>
      <c r="D18" s="57"/>
      <c r="E18" s="57"/>
      <c r="F18" s="57"/>
      <c r="G18" s="57"/>
      <c r="H18" s="57"/>
      <c r="I18" s="57"/>
      <c r="J18" s="57"/>
      <c r="K18" s="57"/>
      <c r="L18" s="57"/>
      <c r="M18" s="57"/>
      <c r="N18" s="57"/>
      <c r="O18" s="42"/>
      <c r="P18" s="57"/>
      <c r="Q18" s="57"/>
    </row>
    <row r="19" spans="1:17" ht="13.5" customHeight="1">
      <c r="A19" s="38" t="s">
        <v>354</v>
      </c>
      <c r="B19" s="12" t="s">
        <v>341</v>
      </c>
      <c r="C19" s="57">
        <v>3911513210.3027201</v>
      </c>
      <c r="D19" s="57">
        <v>3911513210.3027201</v>
      </c>
      <c r="E19" s="57"/>
      <c r="F19" s="57"/>
      <c r="G19" s="57"/>
      <c r="H19" s="57"/>
      <c r="I19" s="57">
        <v>-213622.39632412</v>
      </c>
      <c r="J19" s="57">
        <v>-213622.39632412</v>
      </c>
      <c r="K19" s="57"/>
      <c r="L19" s="57"/>
      <c r="M19" s="57"/>
      <c r="N19" s="57"/>
      <c r="O19" s="42"/>
      <c r="P19" s="57">
        <v>404648818.20999998</v>
      </c>
      <c r="Q19" s="57"/>
    </row>
    <row r="20" spans="1:17" ht="13.5" customHeight="1">
      <c r="A20" s="38" t="s">
        <v>355</v>
      </c>
      <c r="B20" s="12" t="s">
        <v>343</v>
      </c>
      <c r="C20" s="57">
        <v>6441892739.25</v>
      </c>
      <c r="D20" s="57">
        <v>6441892739.2287598</v>
      </c>
      <c r="E20" s="57"/>
      <c r="F20" s="57"/>
      <c r="G20" s="57"/>
      <c r="H20" s="57"/>
      <c r="I20" s="57">
        <v>-167143.76362030001</v>
      </c>
      <c r="J20" s="57">
        <v>-167143.76362030001</v>
      </c>
      <c r="K20" s="57"/>
      <c r="L20" s="57"/>
      <c r="M20" s="57"/>
      <c r="N20" s="57"/>
      <c r="O20" s="42"/>
      <c r="P20" s="57">
        <v>5820160397.5448942</v>
      </c>
      <c r="Q20" s="57"/>
    </row>
    <row r="21" spans="1:17" ht="13.5" customHeight="1">
      <c r="A21" s="38" t="s">
        <v>356</v>
      </c>
      <c r="B21" s="12" t="s">
        <v>345</v>
      </c>
      <c r="C21" s="57">
        <v>208152261.24333599</v>
      </c>
      <c r="D21" s="57">
        <v>191671433.45671201</v>
      </c>
      <c r="E21" s="57">
        <v>16480827.7866241</v>
      </c>
      <c r="F21" s="57"/>
      <c r="G21" s="57"/>
      <c r="H21" s="57"/>
      <c r="I21" s="57">
        <v>-215661.31</v>
      </c>
      <c r="J21" s="57">
        <v>-4236.7968181690003</v>
      </c>
      <c r="K21" s="57">
        <v>-211424.50777</v>
      </c>
      <c r="L21" s="57"/>
      <c r="M21" s="57"/>
      <c r="N21" s="57"/>
      <c r="O21" s="42"/>
      <c r="P21" s="57">
        <v>0</v>
      </c>
      <c r="Q21" s="57"/>
    </row>
    <row r="22" spans="1:17" ht="13.5" customHeight="1">
      <c r="A22" s="38" t="s">
        <v>357</v>
      </c>
      <c r="B22" s="12" t="s">
        <v>347</v>
      </c>
      <c r="C22" s="57">
        <v>857398678.30077696</v>
      </c>
      <c r="D22" s="57">
        <v>793050358.37465596</v>
      </c>
      <c r="E22" s="57">
        <v>64348319.926121503</v>
      </c>
      <c r="F22" s="57">
        <v>2778750</v>
      </c>
      <c r="G22" s="57"/>
      <c r="H22" s="57">
        <v>2778750</v>
      </c>
      <c r="I22" s="57">
        <v>-1538261.7</v>
      </c>
      <c r="J22" s="57">
        <v>-729203.28496354003</v>
      </c>
      <c r="K22" s="57">
        <v>-809058.42452899995</v>
      </c>
      <c r="L22" s="57">
        <v>-202500</v>
      </c>
      <c r="M22" s="57"/>
      <c r="N22" s="57">
        <v>-202500</v>
      </c>
      <c r="O22" s="42"/>
      <c r="P22" s="57">
        <v>58076372.93</v>
      </c>
      <c r="Q22" s="57"/>
    </row>
    <row r="23" spans="1:17" ht="13.5" customHeight="1">
      <c r="A23" s="160" t="s">
        <v>358</v>
      </c>
      <c r="B23" s="21" t="s">
        <v>293</v>
      </c>
      <c r="C23" s="88">
        <v>28057503810.669998</v>
      </c>
      <c r="D23" s="88">
        <v>26292870211.09</v>
      </c>
      <c r="E23" s="88">
        <v>1764633599.5799999</v>
      </c>
      <c r="F23" s="88">
        <v>167006956.21000001</v>
      </c>
      <c r="G23" s="88">
        <v>11884202.41</v>
      </c>
      <c r="H23" s="88">
        <v>155122753.80000001</v>
      </c>
      <c r="I23" s="88">
        <v>9221236.5799999908</v>
      </c>
      <c r="J23" s="88">
        <v>4671138.4800000004</v>
      </c>
      <c r="K23" s="88">
        <v>4550098.0999999996</v>
      </c>
      <c r="L23" s="88">
        <v>29081486.760000002</v>
      </c>
      <c r="M23" s="88"/>
      <c r="N23" s="88">
        <v>29081486.760000002</v>
      </c>
      <c r="O23" s="87"/>
      <c r="P23" s="88">
        <v>5367410186.0699902</v>
      </c>
      <c r="Q23" s="88">
        <v>57899376.730000004</v>
      </c>
    </row>
    <row r="24" spans="1:17" ht="13.5" hidden="1" customHeight="1">
      <c r="A24" s="38" t="s">
        <v>359</v>
      </c>
      <c r="B24" s="12" t="s">
        <v>339</v>
      </c>
      <c r="C24" s="57"/>
      <c r="D24" s="57"/>
      <c r="E24" s="57"/>
      <c r="F24" s="57"/>
      <c r="G24" s="57"/>
      <c r="H24" s="57"/>
      <c r="I24" s="57"/>
      <c r="J24" s="57"/>
      <c r="K24" s="57"/>
      <c r="L24" s="57"/>
      <c r="M24" s="57"/>
      <c r="N24" s="57"/>
      <c r="O24" s="42"/>
      <c r="P24" s="57"/>
      <c r="Q24" s="57"/>
    </row>
    <row r="25" spans="1:17" ht="13.5" customHeight="1">
      <c r="A25" s="38" t="s">
        <v>360</v>
      </c>
      <c r="B25" s="12" t="s">
        <v>341</v>
      </c>
      <c r="C25" s="57">
        <v>1753005783.3</v>
      </c>
      <c r="D25" s="57">
        <v>1711254989.6599998</v>
      </c>
      <c r="E25" s="57">
        <v>41750793.640000001</v>
      </c>
      <c r="F25" s="57">
        <v>240481.28</v>
      </c>
      <c r="G25" s="57"/>
      <c r="H25" s="57">
        <v>240481.28</v>
      </c>
      <c r="I25" s="57">
        <v>24309.29</v>
      </c>
      <c r="J25" s="57">
        <v>19961.309999999998</v>
      </c>
      <c r="K25" s="57">
        <v>4347.9799999999996</v>
      </c>
      <c r="L25" s="57"/>
      <c r="M25" s="57"/>
      <c r="N25" s="57"/>
      <c r="O25" s="42"/>
      <c r="P25" s="57">
        <v>149531567.31999999</v>
      </c>
      <c r="Q25" s="57"/>
    </row>
    <row r="26" spans="1:17" ht="13.5" customHeight="1">
      <c r="A26" s="38" t="s">
        <v>361</v>
      </c>
      <c r="B26" s="12" t="s">
        <v>343</v>
      </c>
      <c r="C26" s="57">
        <v>1060783981.1799999</v>
      </c>
      <c r="D26" s="57">
        <v>1060783981.1799999</v>
      </c>
      <c r="E26" s="57"/>
      <c r="F26" s="57"/>
      <c r="G26" s="57"/>
      <c r="H26" s="57"/>
      <c r="I26" s="57">
        <v>1.68</v>
      </c>
      <c r="J26" s="57">
        <v>1.68</v>
      </c>
      <c r="K26" s="57"/>
      <c r="L26" s="57"/>
      <c r="M26" s="57"/>
      <c r="N26" s="57"/>
      <c r="O26" s="42"/>
      <c r="P26" s="57">
        <v>74526469.340000004</v>
      </c>
      <c r="Q26" s="57"/>
    </row>
    <row r="27" spans="1:17" ht="13.5" customHeight="1">
      <c r="A27" s="38" t="s">
        <v>362</v>
      </c>
      <c r="B27" s="12" t="s">
        <v>345</v>
      </c>
      <c r="C27" s="57">
        <v>668519605.0999999</v>
      </c>
      <c r="D27" s="57">
        <v>583238462.73000002</v>
      </c>
      <c r="E27" s="57">
        <v>85281142.36999999</v>
      </c>
      <c r="F27" s="57">
        <v>1800000</v>
      </c>
      <c r="G27" s="57"/>
      <c r="H27" s="57">
        <v>1800000</v>
      </c>
      <c r="I27" s="57">
        <v>230421.02</v>
      </c>
      <c r="J27" s="57">
        <v>122243.17</v>
      </c>
      <c r="K27" s="57">
        <v>108177.85</v>
      </c>
      <c r="L27" s="57">
        <v>25000</v>
      </c>
      <c r="M27" s="57"/>
      <c r="N27" s="57">
        <v>25000</v>
      </c>
      <c r="O27" s="42"/>
      <c r="P27" s="57">
        <v>151519402.97999999</v>
      </c>
      <c r="Q27" s="57">
        <v>253549</v>
      </c>
    </row>
    <row r="28" spans="1:17" ht="13.5" customHeight="1">
      <c r="A28" s="38" t="s">
        <v>363</v>
      </c>
      <c r="B28" s="12" t="s">
        <v>347</v>
      </c>
      <c r="C28" s="57">
        <v>17738321659.110001</v>
      </c>
      <c r="D28" s="57">
        <v>16349798697</v>
      </c>
      <c r="E28" s="57">
        <v>1388522962.1100001</v>
      </c>
      <c r="F28" s="57">
        <v>130462554.65999989</v>
      </c>
      <c r="G28" s="57">
        <v>11686262.23</v>
      </c>
      <c r="H28" s="57">
        <v>118776292.4300001</v>
      </c>
      <c r="I28" s="57">
        <v>8851709.4899999909</v>
      </c>
      <c r="J28" s="57">
        <v>4422510.43</v>
      </c>
      <c r="K28" s="57">
        <v>4429199.0600000005</v>
      </c>
      <c r="L28" s="57">
        <v>28905500.419999998</v>
      </c>
      <c r="M28" s="57"/>
      <c r="N28" s="57">
        <v>28905500.419999998</v>
      </c>
      <c r="O28" s="42"/>
      <c r="P28" s="57">
        <v>4346031273.0399914</v>
      </c>
      <c r="Q28" s="57">
        <v>41967739.709999986</v>
      </c>
    </row>
    <row r="29" spans="1:17" ht="13.5" customHeight="1">
      <c r="A29" s="38" t="s">
        <v>364</v>
      </c>
      <c r="B29" s="12" t="s">
        <v>351</v>
      </c>
      <c r="C29" s="57">
        <v>6836872781.9800005</v>
      </c>
      <c r="D29" s="57">
        <v>6587794080.5200005</v>
      </c>
      <c r="E29" s="57">
        <v>249078701.45999998</v>
      </c>
      <c r="F29" s="57">
        <v>34503920.270000204</v>
      </c>
      <c r="G29" s="57">
        <v>197940.18</v>
      </c>
      <c r="H29" s="57">
        <v>34305980.0900001</v>
      </c>
      <c r="I29" s="57">
        <v>114795.1</v>
      </c>
      <c r="J29" s="57">
        <v>106421.89</v>
      </c>
      <c r="K29" s="57">
        <v>8373.2099999999991</v>
      </c>
      <c r="L29" s="57">
        <v>150986.34000000003</v>
      </c>
      <c r="M29" s="57"/>
      <c r="N29" s="57">
        <v>150986.34000000003</v>
      </c>
      <c r="O29" s="42"/>
      <c r="P29" s="57">
        <v>645801473.389992</v>
      </c>
      <c r="Q29" s="57">
        <v>15678088.020000001</v>
      </c>
    </row>
    <row r="30" spans="1:17" ht="13.5" customHeight="1">
      <c r="A30" s="403" t="s">
        <v>365</v>
      </c>
      <c r="B30" s="241" t="s">
        <v>158</v>
      </c>
      <c r="C30" s="404">
        <v>152665252972.79001</v>
      </c>
      <c r="D30" s="404">
        <v>137251982282.45279</v>
      </c>
      <c r="E30" s="404">
        <v>15412300085.719999</v>
      </c>
      <c r="F30" s="404">
        <v>2966307613.5699897</v>
      </c>
      <c r="G30" s="404">
        <v>39253547.950000003</v>
      </c>
      <c r="H30" s="404">
        <v>2926739252.21</v>
      </c>
      <c r="I30" s="404">
        <v>-242563824.76699999</v>
      </c>
      <c r="J30" s="404">
        <v>-55546837.6017261</v>
      </c>
      <c r="K30" s="404">
        <v>-187016987.172299</v>
      </c>
      <c r="L30" s="404">
        <v>-561333857.84000003</v>
      </c>
      <c r="M30" s="404">
        <v>-754023.49</v>
      </c>
      <c r="N30" s="404">
        <v>-560579834.35000002</v>
      </c>
      <c r="O30" s="450"/>
      <c r="P30" s="404">
        <v>89454807764.515686</v>
      </c>
      <c r="Q30" s="404">
        <v>2066881574.3904331</v>
      </c>
    </row>
    <row r="31" spans="1:17" ht="18" customHeight="1">
      <c r="A31" s="161"/>
      <c r="B31" s="129"/>
      <c r="C31" s="162"/>
      <c r="D31" s="162"/>
      <c r="E31" s="162"/>
      <c r="F31" s="162"/>
      <c r="G31" s="162"/>
      <c r="H31" s="162"/>
      <c r="I31" s="162"/>
      <c r="J31" s="162"/>
      <c r="K31" s="162"/>
      <c r="L31" s="162"/>
      <c r="M31" s="162"/>
      <c r="N31" s="162"/>
      <c r="O31" s="162"/>
      <c r="P31" s="162"/>
      <c r="Q31" s="162"/>
    </row>
    <row r="32" spans="1:17" ht="18" customHeight="1">
      <c r="A32" s="600" t="s">
        <v>1263</v>
      </c>
      <c r="B32" s="600"/>
      <c r="C32" s="600"/>
      <c r="D32" s="600"/>
      <c r="E32" s="600"/>
      <c r="F32" s="600"/>
      <c r="G32" s="600"/>
      <c r="H32" s="600"/>
      <c r="I32" s="600"/>
      <c r="J32" s="600"/>
      <c r="K32" s="600"/>
      <c r="L32" s="600"/>
      <c r="M32" s="600"/>
      <c r="N32" s="600"/>
      <c r="O32" s="600"/>
      <c r="P32" s="600"/>
      <c r="Q32" s="600"/>
    </row>
    <row r="33" spans="1:17" ht="18" customHeight="1">
      <c r="A33" s="161"/>
      <c r="B33" s="529"/>
      <c r="C33" s="162"/>
      <c r="D33" s="162"/>
      <c r="E33" s="162"/>
      <c r="F33" s="162"/>
      <c r="G33" s="162"/>
      <c r="H33" s="162"/>
      <c r="I33" s="162"/>
      <c r="J33" s="162"/>
      <c r="K33" s="162"/>
      <c r="L33" s="162"/>
      <c r="M33" s="162"/>
      <c r="N33" s="162"/>
      <c r="O33" s="162"/>
      <c r="P33" s="162"/>
      <c r="Q33" s="162"/>
    </row>
    <row r="34" spans="1:17">
      <c r="A34" s="129"/>
      <c r="B34" s="129"/>
      <c r="C34" s="92" t="s">
        <v>119</v>
      </c>
      <c r="D34" s="92" t="s">
        <v>120</v>
      </c>
      <c r="E34" s="92" t="s">
        <v>121</v>
      </c>
      <c r="F34" s="92" t="s">
        <v>171</v>
      </c>
      <c r="G34" s="92" t="s">
        <v>172</v>
      </c>
      <c r="H34" s="92" t="s">
        <v>250</v>
      </c>
      <c r="I34" s="92" t="s">
        <v>251</v>
      </c>
      <c r="J34" s="92" t="s">
        <v>252</v>
      </c>
      <c r="K34" s="92" t="s">
        <v>253</v>
      </c>
      <c r="L34" s="92" t="s">
        <v>254</v>
      </c>
      <c r="M34" s="92" t="s">
        <v>255</v>
      </c>
      <c r="N34" s="92" t="s">
        <v>256</v>
      </c>
      <c r="O34" s="92" t="s">
        <v>257</v>
      </c>
      <c r="P34" s="92" t="s">
        <v>266</v>
      </c>
      <c r="Q34" s="92" t="s">
        <v>267</v>
      </c>
    </row>
    <row r="35" spans="1:17" ht="38.5" customHeight="1">
      <c r="A35" s="129"/>
      <c r="B35" s="129"/>
      <c r="C35" s="579" t="s">
        <v>322</v>
      </c>
      <c r="D35" s="579"/>
      <c r="E35" s="579"/>
      <c r="F35" s="579"/>
      <c r="G35" s="579"/>
      <c r="H35" s="579"/>
      <c r="I35" s="596" t="s">
        <v>323</v>
      </c>
      <c r="J35" s="596"/>
      <c r="K35" s="596"/>
      <c r="L35" s="579"/>
      <c r="M35" s="579"/>
      <c r="N35" s="579"/>
      <c r="O35" s="596" t="s">
        <v>324</v>
      </c>
      <c r="P35" s="579" t="s">
        <v>325</v>
      </c>
      <c r="Q35" s="579"/>
    </row>
    <row r="36" spans="1:17" ht="66" customHeight="1">
      <c r="A36" s="129"/>
      <c r="B36" s="129"/>
      <c r="C36" s="590" t="s">
        <v>326</v>
      </c>
      <c r="D36" s="601"/>
      <c r="E36" s="601"/>
      <c r="F36" s="596" t="s">
        <v>327</v>
      </c>
      <c r="G36" s="579"/>
      <c r="H36" s="579"/>
      <c r="I36" s="590" t="s">
        <v>328</v>
      </c>
      <c r="J36" s="601"/>
      <c r="K36" s="601"/>
      <c r="L36" s="596" t="s">
        <v>329</v>
      </c>
      <c r="M36" s="579"/>
      <c r="N36" s="579"/>
      <c r="O36" s="597"/>
      <c r="P36" s="579" t="s">
        <v>330</v>
      </c>
      <c r="Q36" s="579" t="s">
        <v>331</v>
      </c>
    </row>
    <row r="37" spans="1:17" ht="32.15" customHeight="1">
      <c r="A37" s="31" t="s">
        <v>262</v>
      </c>
      <c r="B37" s="132"/>
      <c r="C37" s="158"/>
      <c r="D37" s="33" t="s">
        <v>332</v>
      </c>
      <c r="E37" s="159" t="s">
        <v>333</v>
      </c>
      <c r="F37" s="158"/>
      <c r="G37" s="136" t="s">
        <v>333</v>
      </c>
      <c r="H37" s="33" t="s">
        <v>334</v>
      </c>
      <c r="I37" s="158"/>
      <c r="J37" s="33" t="s">
        <v>332</v>
      </c>
      <c r="K37" s="33" t="s">
        <v>333</v>
      </c>
      <c r="L37" s="158"/>
      <c r="M37" s="136" t="s">
        <v>333</v>
      </c>
      <c r="N37" s="33" t="s">
        <v>334</v>
      </c>
      <c r="O37" s="598"/>
      <c r="P37" s="579"/>
      <c r="Q37" s="579"/>
    </row>
    <row r="38" spans="1:17" ht="24">
      <c r="A38" s="160" t="s">
        <v>335</v>
      </c>
      <c r="B38" s="21" t="s">
        <v>336</v>
      </c>
      <c r="C38" s="88">
        <v>35467693474.769997</v>
      </c>
      <c r="D38" s="88">
        <v>35467693474.769997</v>
      </c>
      <c r="E38" s="401"/>
      <c r="F38" s="401"/>
      <c r="G38" s="401"/>
      <c r="H38" s="401"/>
      <c r="I38" s="402"/>
      <c r="J38" s="401"/>
      <c r="K38" s="401"/>
      <c r="L38" s="401"/>
      <c r="M38" s="401"/>
      <c r="N38" s="401"/>
      <c r="O38" s="401"/>
      <c r="P38" s="401"/>
      <c r="Q38" s="401"/>
    </row>
    <row r="39" spans="1:17" ht="13.5" customHeight="1">
      <c r="A39" s="160" t="s">
        <v>337</v>
      </c>
      <c r="B39" s="21" t="s">
        <v>307</v>
      </c>
      <c r="C39" s="88">
        <v>97349189200.904572</v>
      </c>
      <c r="D39" s="88">
        <v>86681597592.34201</v>
      </c>
      <c r="E39" s="88">
        <v>10666536194.949213</v>
      </c>
      <c r="F39" s="88">
        <v>2572653188.3099942</v>
      </c>
      <c r="G39" s="88">
        <v>17562693.219999999</v>
      </c>
      <c r="H39" s="88">
        <v>2554778040.0900002</v>
      </c>
      <c r="I39" s="88">
        <v>-158033256.41996926</v>
      </c>
      <c r="J39" s="88">
        <v>-50789305.969946995</v>
      </c>
      <c r="K39" s="88">
        <v>-107243950.45000091</v>
      </c>
      <c r="L39" s="88">
        <v>-543399550.87000203</v>
      </c>
      <c r="M39" s="88">
        <v>-242462.63</v>
      </c>
      <c r="N39" s="88">
        <v>-543157088.24000156</v>
      </c>
      <c r="O39" s="88"/>
      <c r="P39" s="88">
        <v>80312383391.711807</v>
      </c>
      <c r="Q39" s="88">
        <v>1844032774.090003</v>
      </c>
    </row>
    <row r="40" spans="1:17" ht="13.5" customHeight="1">
      <c r="A40" s="38" t="s">
        <v>338</v>
      </c>
      <c r="B40" s="12" t="s">
        <v>339</v>
      </c>
      <c r="C40" s="57"/>
      <c r="D40" s="57"/>
      <c r="E40" s="57"/>
      <c r="F40" s="57"/>
      <c r="G40" s="57"/>
      <c r="H40" s="57"/>
      <c r="I40" s="57"/>
      <c r="J40" s="57"/>
      <c r="K40" s="57"/>
      <c r="L40" s="57"/>
      <c r="M40" s="57"/>
      <c r="N40" s="57"/>
      <c r="O40" s="57"/>
      <c r="P40" s="57"/>
      <c r="Q40" s="57"/>
    </row>
    <row r="41" spans="1:17" ht="13.5" customHeight="1">
      <c r="A41" s="38" t="s">
        <v>340</v>
      </c>
      <c r="B41" s="12" t="s">
        <v>341</v>
      </c>
      <c r="C41" s="57">
        <v>1702252791.0885293</v>
      </c>
      <c r="D41" s="57">
        <v>1694738066.4883983</v>
      </c>
      <c r="E41" s="57">
        <v>7514724.6001311392</v>
      </c>
      <c r="F41" s="57">
        <v>150307.36000000002</v>
      </c>
      <c r="G41" s="57"/>
      <c r="H41" s="57">
        <v>150307.36000000002</v>
      </c>
      <c r="I41" s="57">
        <v>-263993.48999999894</v>
      </c>
      <c r="J41" s="57">
        <v>-183290.20000000024</v>
      </c>
      <c r="K41" s="57">
        <v>-80703.289999999994</v>
      </c>
      <c r="L41" s="57">
        <v>-133432.31</v>
      </c>
      <c r="M41" s="57"/>
      <c r="N41" s="57">
        <v>-133432.31</v>
      </c>
      <c r="O41" s="57"/>
      <c r="P41" s="57">
        <v>220011835.70999971</v>
      </c>
      <c r="Q41" s="57"/>
    </row>
    <row r="42" spans="1:17" ht="13.5" customHeight="1">
      <c r="A42" s="38" t="s">
        <v>342</v>
      </c>
      <c r="B42" s="12" t="s">
        <v>343</v>
      </c>
      <c r="C42" s="57">
        <v>119622773</v>
      </c>
      <c r="D42" s="57">
        <v>119622773</v>
      </c>
      <c r="E42" s="57"/>
      <c r="F42" s="57"/>
      <c r="G42" s="57"/>
      <c r="H42" s="57"/>
      <c r="I42" s="57">
        <v>-2032435.5299999998</v>
      </c>
      <c r="J42" s="57">
        <v>-2032435.5299999998</v>
      </c>
      <c r="K42" s="57"/>
      <c r="L42" s="57"/>
      <c r="M42" s="57"/>
      <c r="N42" s="57"/>
      <c r="O42" s="57"/>
      <c r="P42" s="57">
        <v>8168389.6999999993</v>
      </c>
      <c r="Q42" s="57"/>
    </row>
    <row r="43" spans="1:17" ht="13.5" customHeight="1">
      <c r="A43" s="38" t="s">
        <v>344</v>
      </c>
      <c r="B43" s="12" t="s">
        <v>345</v>
      </c>
      <c r="C43" s="57">
        <v>3065012083.6845617</v>
      </c>
      <c r="D43" s="57">
        <v>2957314054</v>
      </c>
      <c r="E43" s="57">
        <v>107309303.93293282</v>
      </c>
      <c r="F43" s="57">
        <v>29330576.220000006</v>
      </c>
      <c r="G43" s="57"/>
      <c r="H43" s="57">
        <v>29330576.220000006</v>
      </c>
      <c r="I43" s="57">
        <v>-2158401.88</v>
      </c>
      <c r="J43" s="57">
        <v>-1510919.7100000014</v>
      </c>
      <c r="K43" s="57">
        <v>-647482.16999999969</v>
      </c>
      <c r="L43" s="57">
        <v>-11610821.380000001</v>
      </c>
      <c r="M43" s="57"/>
      <c r="N43" s="57">
        <v>-11610821.380000001</v>
      </c>
      <c r="O43" s="57"/>
      <c r="P43" s="57">
        <v>1993611530.1600018</v>
      </c>
      <c r="Q43" s="57">
        <v>13506168.860000001</v>
      </c>
    </row>
    <row r="44" spans="1:17" ht="13.5" customHeight="1">
      <c r="A44" s="38" t="s">
        <v>346</v>
      </c>
      <c r="B44" s="12" t="s">
        <v>347</v>
      </c>
      <c r="C44" s="57">
        <v>38468732230.150002</v>
      </c>
      <c r="D44" s="57">
        <v>34675892799</v>
      </c>
      <c r="E44" s="57">
        <v>3792172743.29</v>
      </c>
      <c r="F44" s="57">
        <v>849832455.10000157</v>
      </c>
      <c r="G44" s="57">
        <v>8482686.3100000005</v>
      </c>
      <c r="H44" s="57">
        <v>841037313.78999996</v>
      </c>
      <c r="I44" s="57">
        <v>-75291614.579963982</v>
      </c>
      <c r="J44" s="57">
        <v>-35080778.309963964</v>
      </c>
      <c r="K44" s="57">
        <v>-40210836.27000013</v>
      </c>
      <c r="L44" s="57">
        <v>-292371397.36000043</v>
      </c>
      <c r="M44" s="57">
        <v>-94297.31</v>
      </c>
      <c r="N44" s="57">
        <v>-292277100.05000019</v>
      </c>
      <c r="O44" s="57"/>
      <c r="P44" s="57">
        <v>27949921878.750069</v>
      </c>
      <c r="Q44" s="57">
        <v>504519819.06999964</v>
      </c>
    </row>
    <row r="45" spans="1:17" ht="13.5" customHeight="1">
      <c r="A45" s="38" t="s">
        <v>348</v>
      </c>
      <c r="B45" s="10" t="s">
        <v>349</v>
      </c>
      <c r="C45" s="57">
        <v>18748256379.748329</v>
      </c>
      <c r="D45" s="57">
        <v>16667705938.659616</v>
      </c>
      <c r="E45" s="57">
        <v>2079939354.8205957</v>
      </c>
      <c r="F45" s="57">
        <v>658399448.37999952</v>
      </c>
      <c r="G45" s="57">
        <v>2451229.5299999993</v>
      </c>
      <c r="H45" s="57">
        <v>655635763.8499999</v>
      </c>
      <c r="I45" s="57">
        <v>-30756393.410000168</v>
      </c>
      <c r="J45" s="57">
        <v>-9011074.4000000376</v>
      </c>
      <c r="K45" s="57">
        <v>-21745319.010000013</v>
      </c>
      <c r="L45" s="57">
        <v>-201309876.56000009</v>
      </c>
      <c r="M45" s="57">
        <v>-90220.38</v>
      </c>
      <c r="N45" s="57">
        <v>-201219656.18000013</v>
      </c>
      <c r="O45" s="57"/>
      <c r="P45" s="57">
        <v>17297796098.289902</v>
      </c>
      <c r="Q45" s="57">
        <v>438456672.1500001</v>
      </c>
    </row>
    <row r="46" spans="1:17" ht="13.5" customHeight="1">
      <c r="A46" s="38" t="s">
        <v>350</v>
      </c>
      <c r="B46" s="12" t="s">
        <v>351</v>
      </c>
      <c r="C46" s="57">
        <v>53993569322.976364</v>
      </c>
      <c r="D46" s="57">
        <v>47234029899.853615</v>
      </c>
      <c r="E46" s="57">
        <v>6759539423.1161509</v>
      </c>
      <c r="F46" s="57">
        <v>1693339849.6299925</v>
      </c>
      <c r="G46" s="57">
        <v>9080006.9100000001</v>
      </c>
      <c r="H46" s="57">
        <v>1684259842.72</v>
      </c>
      <c r="I46" s="57">
        <v>-78286810.940005273</v>
      </c>
      <c r="J46" s="57">
        <v>-11981882.21998303</v>
      </c>
      <c r="K46" s="57">
        <v>-66304928.720000781</v>
      </c>
      <c r="L46" s="57">
        <v>-239283899.82000157</v>
      </c>
      <c r="M46" s="57">
        <v>-148165.32</v>
      </c>
      <c r="N46" s="57">
        <v>-239135734.50000146</v>
      </c>
      <c r="O46" s="57"/>
      <c r="P46" s="57">
        <v>50140669757.380768</v>
      </c>
      <c r="Q46" s="57">
        <v>1326006786.1600034</v>
      </c>
    </row>
    <row r="47" spans="1:17" ht="13.5" customHeight="1">
      <c r="A47" s="160" t="s">
        <v>352</v>
      </c>
      <c r="B47" s="21" t="s">
        <v>321</v>
      </c>
      <c r="C47" s="88">
        <v>11801469901.431271</v>
      </c>
      <c r="D47" s="88">
        <v>11734470362.091911</v>
      </c>
      <c r="E47" s="88">
        <v>66999539.339359172</v>
      </c>
      <c r="F47" s="88"/>
      <c r="G47" s="88"/>
      <c r="H47" s="88"/>
      <c r="I47" s="88">
        <v>-2275006.7206348702</v>
      </c>
      <c r="J47" s="88">
        <v>-1412535.77934087</v>
      </c>
      <c r="K47" s="88">
        <v>-862470.94129400002</v>
      </c>
      <c r="L47" s="88"/>
      <c r="M47" s="88"/>
      <c r="N47" s="88"/>
      <c r="O47" s="88"/>
      <c r="P47" s="88">
        <v>6425328327.6999998</v>
      </c>
      <c r="Q47" s="88"/>
    </row>
    <row r="48" spans="1:17" ht="13.5" hidden="1" customHeight="1">
      <c r="A48" s="38" t="s">
        <v>353</v>
      </c>
      <c r="B48" s="12" t="s">
        <v>339</v>
      </c>
      <c r="C48" s="57"/>
      <c r="D48" s="57"/>
      <c r="E48" s="57"/>
      <c r="F48" s="57"/>
      <c r="G48" s="57"/>
      <c r="H48" s="57"/>
      <c r="I48" s="57"/>
      <c r="J48" s="57"/>
      <c r="K48" s="57"/>
      <c r="L48" s="57"/>
      <c r="M48" s="57"/>
      <c r="N48" s="57"/>
      <c r="O48" s="57"/>
      <c r="P48" s="57"/>
      <c r="Q48" s="57"/>
    </row>
    <row r="49" spans="1:17" ht="13.5" customHeight="1">
      <c r="A49" s="38" t="s">
        <v>354</v>
      </c>
      <c r="B49" s="12" t="s">
        <v>341</v>
      </c>
      <c r="C49" s="57">
        <v>4191716119.8974662</v>
      </c>
      <c r="D49" s="57">
        <v>4191716119.8974662</v>
      </c>
      <c r="E49" s="57"/>
      <c r="F49" s="57"/>
      <c r="G49" s="57"/>
      <c r="H49" s="57"/>
      <c r="I49" s="57">
        <v>-221581.40977514005</v>
      </c>
      <c r="J49" s="57">
        <v>-221581.40977514005</v>
      </c>
      <c r="K49" s="57"/>
      <c r="L49" s="57"/>
      <c r="M49" s="57"/>
      <c r="N49" s="57"/>
      <c r="O49" s="57"/>
      <c r="P49" s="57">
        <v>683817713.76000011</v>
      </c>
      <c r="Q49" s="57"/>
    </row>
    <row r="50" spans="1:17" ht="13.5" customHeight="1">
      <c r="A50" s="38" t="s">
        <v>355</v>
      </c>
      <c r="B50" s="12" t="s">
        <v>343</v>
      </c>
      <c r="C50" s="57">
        <v>6428829064.800662</v>
      </c>
      <c r="D50" s="57">
        <v>6428829064.800662</v>
      </c>
      <c r="E50" s="57"/>
      <c r="F50" s="57"/>
      <c r="G50" s="57"/>
      <c r="H50" s="57"/>
      <c r="I50" s="57">
        <v>-175744.83838666006</v>
      </c>
      <c r="J50" s="57">
        <v>-175744.83838666006</v>
      </c>
      <c r="K50" s="57"/>
      <c r="L50" s="57"/>
      <c r="M50" s="57"/>
      <c r="N50" s="57"/>
      <c r="O50" s="57"/>
      <c r="P50" s="57">
        <v>5683894010.3800001</v>
      </c>
      <c r="Q50" s="57"/>
    </row>
    <row r="51" spans="1:17" ht="13.5" customHeight="1">
      <c r="A51" s="38" t="s">
        <v>356</v>
      </c>
      <c r="B51" s="12" t="s">
        <v>345</v>
      </c>
      <c r="C51" s="57">
        <v>187208413.92069969</v>
      </c>
      <c r="D51" s="57">
        <v>177756787.46097025</v>
      </c>
      <c r="E51" s="57">
        <v>9451626.4597294237</v>
      </c>
      <c r="F51" s="57"/>
      <c r="G51" s="57"/>
      <c r="H51" s="57"/>
      <c r="I51" s="57">
        <v>-73448.997573589993</v>
      </c>
      <c r="J51" s="57">
        <v>-31349.239493590001</v>
      </c>
      <c r="K51" s="57">
        <v>-42099.75808</v>
      </c>
      <c r="L51" s="57"/>
      <c r="M51" s="57"/>
      <c r="N51" s="57"/>
      <c r="O51" s="57"/>
      <c r="P51" s="57"/>
      <c r="Q51" s="57"/>
    </row>
    <row r="52" spans="1:17" ht="13.5" customHeight="1">
      <c r="A52" s="38" t="s">
        <v>357</v>
      </c>
      <c r="B52" s="12" t="s">
        <v>347</v>
      </c>
      <c r="C52" s="57">
        <v>993716302.81244302</v>
      </c>
      <c r="D52" s="57">
        <v>936168389.93281329</v>
      </c>
      <c r="E52" s="57">
        <v>57547912.879629746</v>
      </c>
      <c r="F52" s="57"/>
      <c r="G52" s="57"/>
      <c r="H52" s="57"/>
      <c r="I52" s="57">
        <v>-1804231.4748994801</v>
      </c>
      <c r="J52" s="57">
        <v>-983860.29168547993</v>
      </c>
      <c r="K52" s="57">
        <v>-820371.18321399996</v>
      </c>
      <c r="L52" s="57"/>
      <c r="M52" s="57"/>
      <c r="N52" s="57"/>
      <c r="O52" s="57"/>
      <c r="P52" s="57">
        <v>57616603.559999995</v>
      </c>
      <c r="Q52" s="57"/>
    </row>
    <row r="53" spans="1:17" ht="13.5" customHeight="1">
      <c r="A53" s="160" t="s">
        <v>358</v>
      </c>
      <c r="B53" s="21" t="s">
        <v>293</v>
      </c>
      <c r="C53" s="88">
        <v>27876304540.460873</v>
      </c>
      <c r="D53" s="88">
        <v>26540080748.210526</v>
      </c>
      <c r="E53" s="88">
        <v>1336223792.2499993</v>
      </c>
      <c r="F53" s="88">
        <v>240499954.44999993</v>
      </c>
      <c r="G53" s="88">
        <v>63353313.469999999</v>
      </c>
      <c r="H53" s="88">
        <v>177146640.97999993</v>
      </c>
      <c r="I53" s="88">
        <v>6187100.2199999923</v>
      </c>
      <c r="J53" s="88">
        <v>3594077.9299999988</v>
      </c>
      <c r="K53" s="88">
        <v>2593022.2899999982</v>
      </c>
      <c r="L53" s="88">
        <v>26280658.549999982</v>
      </c>
      <c r="M53" s="88"/>
      <c r="N53" s="88">
        <v>26280658.549999982</v>
      </c>
      <c r="O53" s="88"/>
      <c r="P53" s="88">
        <v>5829161071.0218859</v>
      </c>
      <c r="Q53" s="88">
        <v>73318313.680000007</v>
      </c>
    </row>
    <row r="54" spans="1:17" ht="13.5" hidden="1" customHeight="1">
      <c r="A54" s="38" t="s">
        <v>359</v>
      </c>
      <c r="B54" s="12" t="s">
        <v>339</v>
      </c>
      <c r="C54" s="57"/>
      <c r="D54" s="57"/>
      <c r="E54" s="57"/>
      <c r="F54" s="57"/>
      <c r="G54" s="57"/>
      <c r="H54" s="57"/>
      <c r="I54" s="57"/>
      <c r="J54" s="57"/>
      <c r="K54" s="57"/>
      <c r="L54" s="57"/>
      <c r="M54" s="57"/>
      <c r="N54" s="57"/>
      <c r="O54" s="57"/>
      <c r="P54" s="57"/>
      <c r="Q54" s="57"/>
    </row>
    <row r="55" spans="1:17" ht="13.5" customHeight="1">
      <c r="A55" s="38" t="s">
        <v>360</v>
      </c>
      <c r="B55" s="12" t="s">
        <v>341</v>
      </c>
      <c r="C55" s="57">
        <v>1475457815.9799995</v>
      </c>
      <c r="D55" s="57">
        <v>1455049591.3299994</v>
      </c>
      <c r="E55" s="57">
        <v>20408224.649999999</v>
      </c>
      <c r="F55" s="57">
        <v>5549692.6399999997</v>
      </c>
      <c r="G55" s="57"/>
      <c r="H55" s="57">
        <v>5549692.6399999997</v>
      </c>
      <c r="I55" s="57">
        <v>22326.760000000002</v>
      </c>
      <c r="J55" s="57">
        <v>18106.510000000002</v>
      </c>
      <c r="K55" s="57">
        <v>4220.25</v>
      </c>
      <c r="L55" s="57"/>
      <c r="M55" s="57"/>
      <c r="N55" s="57"/>
      <c r="O55" s="57"/>
      <c r="P55" s="57">
        <v>153739933.26000002</v>
      </c>
      <c r="Q55" s="57"/>
    </row>
    <row r="56" spans="1:17" ht="13.5" customHeight="1">
      <c r="A56" s="38" t="s">
        <v>361</v>
      </c>
      <c r="B56" s="12" t="s">
        <v>343</v>
      </c>
      <c r="C56" s="57">
        <v>1210645823.8699999</v>
      </c>
      <c r="D56" s="57">
        <v>1210645823.8699999</v>
      </c>
      <c r="E56" s="57"/>
      <c r="F56" s="57"/>
      <c r="G56" s="57"/>
      <c r="H56" s="57"/>
      <c r="I56" s="57">
        <v>4.8</v>
      </c>
      <c r="J56" s="57">
        <v>4.8</v>
      </c>
      <c r="K56" s="57"/>
      <c r="L56" s="57"/>
      <c r="M56" s="57"/>
      <c r="N56" s="57"/>
      <c r="O56" s="57"/>
      <c r="P56" s="57">
        <v>80413136.219999999</v>
      </c>
      <c r="Q56" s="57"/>
    </row>
    <row r="57" spans="1:17" ht="13.5" customHeight="1">
      <c r="A57" s="38" t="s">
        <v>362</v>
      </c>
      <c r="B57" s="12" t="s">
        <v>345</v>
      </c>
      <c r="C57" s="57">
        <v>864348562.66999996</v>
      </c>
      <c r="D57" s="57">
        <v>816063049.56999981</v>
      </c>
      <c r="E57" s="57">
        <v>48285513.100000009</v>
      </c>
      <c r="F57" s="57">
        <v>3085000</v>
      </c>
      <c r="G57" s="57"/>
      <c r="H57" s="57">
        <v>3085000</v>
      </c>
      <c r="I57" s="57">
        <v>130784.44999999998</v>
      </c>
      <c r="J57" s="57">
        <v>130282.99999999999</v>
      </c>
      <c r="K57" s="57">
        <v>501.45</v>
      </c>
      <c r="L57" s="57">
        <v>412248.26</v>
      </c>
      <c r="M57" s="57"/>
      <c r="N57" s="57">
        <v>412248.26</v>
      </c>
      <c r="O57" s="57"/>
      <c r="P57" s="57">
        <v>351954766.91999996</v>
      </c>
      <c r="Q57" s="57"/>
    </row>
    <row r="58" spans="1:17" ht="13.5" customHeight="1">
      <c r="A58" s="38" t="s">
        <v>363</v>
      </c>
      <c r="B58" s="12" t="s">
        <v>347</v>
      </c>
      <c r="C58" s="57">
        <v>17542902514.01992</v>
      </c>
      <c r="D58" s="57">
        <v>16456931573.599968</v>
      </c>
      <c r="E58" s="57">
        <v>1085970940.4199994</v>
      </c>
      <c r="F58" s="57">
        <v>208525352.33999997</v>
      </c>
      <c r="G58" s="57">
        <v>63261676.560000002</v>
      </c>
      <c r="H58" s="57">
        <v>145263675.77999997</v>
      </c>
      <c r="I58" s="57">
        <v>5915713.439999993</v>
      </c>
      <c r="J58" s="57">
        <v>3344262.9299999997</v>
      </c>
      <c r="K58" s="57">
        <v>2571450.5099999984</v>
      </c>
      <c r="L58" s="57">
        <v>25791202.459999982</v>
      </c>
      <c r="M58" s="57"/>
      <c r="N58" s="57">
        <v>25791202.459999982</v>
      </c>
      <c r="O58" s="57"/>
      <c r="P58" s="57">
        <v>4509457917.5018864</v>
      </c>
      <c r="Q58" s="57">
        <v>68067586.730000019</v>
      </c>
    </row>
    <row r="59" spans="1:17" ht="13.5" customHeight="1">
      <c r="A59" s="38" t="s">
        <v>364</v>
      </c>
      <c r="B59" s="12" t="s">
        <v>351</v>
      </c>
      <c r="C59" s="57">
        <v>6782949823.9209576</v>
      </c>
      <c r="D59" s="57">
        <v>6601390709.8405609</v>
      </c>
      <c r="E59" s="57">
        <v>181559114.07999983</v>
      </c>
      <c r="F59" s="57">
        <v>23339909.469999984</v>
      </c>
      <c r="G59" s="57">
        <v>91636.91</v>
      </c>
      <c r="H59" s="57">
        <v>23248272.560000002</v>
      </c>
      <c r="I59" s="57">
        <v>118270.769999999</v>
      </c>
      <c r="J59" s="57">
        <v>101420.689999999</v>
      </c>
      <c r="K59" s="57">
        <v>16850.080000000002</v>
      </c>
      <c r="L59" s="57">
        <v>77207.830000000016</v>
      </c>
      <c r="M59" s="57"/>
      <c r="N59" s="57">
        <v>77207.830000000016</v>
      </c>
      <c r="O59" s="57"/>
      <c r="P59" s="57">
        <v>733595317.12</v>
      </c>
      <c r="Q59" s="57">
        <v>5250726.95</v>
      </c>
    </row>
    <row r="60" spans="1:17" ht="13.5" customHeight="1">
      <c r="A60" s="403" t="s">
        <v>365</v>
      </c>
      <c r="B60" s="241" t="s">
        <v>158</v>
      </c>
      <c r="C60" s="404">
        <v>172494657117.56671</v>
      </c>
      <c r="D60" s="404">
        <v>160423842177.41446</v>
      </c>
      <c r="E60" s="404">
        <v>12069759526.538572</v>
      </c>
      <c r="F60" s="404">
        <v>2813153142.759994</v>
      </c>
      <c r="G60" s="404">
        <v>80916006.689999998</v>
      </c>
      <c r="H60" s="404">
        <v>2731924681.0700002</v>
      </c>
      <c r="I60" s="404">
        <v>-166495363.36060414</v>
      </c>
      <c r="J60" s="404">
        <v>-55795919.679287866</v>
      </c>
      <c r="K60" s="404">
        <v>-110699443.6812949</v>
      </c>
      <c r="L60" s="404">
        <v>-569680209.42000198</v>
      </c>
      <c r="M60" s="404">
        <v>-242462.63</v>
      </c>
      <c r="N60" s="404">
        <v>-569437746.79000151</v>
      </c>
      <c r="O60" s="404"/>
      <c r="P60" s="404">
        <v>92566872790.433685</v>
      </c>
      <c r="Q60" s="404">
        <v>1917351087.7700031</v>
      </c>
    </row>
    <row r="61" spans="1:17" ht="13.5" customHeight="1">
      <c r="A61" s="38"/>
      <c r="B61" s="12"/>
      <c r="C61" s="57"/>
      <c r="D61" s="57"/>
      <c r="E61" s="57"/>
      <c r="F61" s="57"/>
      <c r="G61" s="57"/>
      <c r="H61" s="57"/>
      <c r="I61" s="57"/>
      <c r="J61" s="57"/>
      <c r="K61" s="57"/>
      <c r="L61" s="57"/>
      <c r="M61" s="57"/>
      <c r="N61" s="57"/>
      <c r="O61" s="57"/>
      <c r="P61" s="57"/>
      <c r="Q61" s="57"/>
    </row>
  </sheetData>
  <mergeCells count="21">
    <mergeCell ref="C35:H35"/>
    <mergeCell ref="I35:N35"/>
    <mergeCell ref="O35:O37"/>
    <mergeCell ref="P35:Q35"/>
    <mergeCell ref="C36:E36"/>
    <mergeCell ref="F36:H36"/>
    <mergeCell ref="I36:K36"/>
    <mergeCell ref="L36:N36"/>
    <mergeCell ref="P36:P37"/>
    <mergeCell ref="Q36:Q37"/>
    <mergeCell ref="A32:Q32"/>
    <mergeCell ref="C5:H5"/>
    <mergeCell ref="I5:N5"/>
    <mergeCell ref="P5:Q5"/>
    <mergeCell ref="C6:E6"/>
    <mergeCell ref="F6:H6"/>
    <mergeCell ref="I6:K6"/>
    <mergeCell ref="L6:N6"/>
    <mergeCell ref="P6:P7"/>
    <mergeCell ref="Q6:Q7"/>
    <mergeCell ref="O5:O7"/>
  </mergeCells>
  <pageMargins left="0.70866141732283472" right="0.70866141732283472" top="0.74803149606299213" bottom="0.74803149606299213" header="0.31496062992125984" footer="0.31496062992125984"/>
  <pageSetup paperSize="9" scale="69" fitToHeight="0" orientation="landscape" r:id="rId1"/>
  <rowBreaks count="1" manualBreakCount="1">
    <brk id="33" max="16" man="1"/>
  </rowBreaks>
  <ignoredErrors>
    <ignoredError sqref="A8:A30 A38:A5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D5626-D8F4-4273-BECB-7B1CCA3751DF}">
  <sheetPr>
    <pageSetUpPr fitToPage="1"/>
  </sheetPr>
  <dimension ref="A1:C23"/>
  <sheetViews>
    <sheetView showGridLines="0" zoomScaleNormal="100" workbookViewId="0">
      <selection activeCell="D1" sqref="D1"/>
    </sheetView>
  </sheetViews>
  <sheetFormatPr defaultColWidth="8.58203125" defaultRowHeight="14.5"/>
  <cols>
    <col min="1" max="1" width="4.33203125" style="7" customWidth="1"/>
    <col min="2" max="2" width="46.33203125" style="7" customWidth="1"/>
    <col min="3" max="3" width="23.25" style="7" customWidth="1"/>
    <col min="4" max="16384" width="8.58203125" style="7"/>
  </cols>
  <sheetData>
    <row r="1" spans="1:3" ht="18.5">
      <c r="A1" s="3" t="s">
        <v>1220</v>
      </c>
      <c r="B1" s="163"/>
      <c r="C1" s="163"/>
    </row>
    <row r="2" spans="1:3" ht="18.5">
      <c r="A2" s="3"/>
      <c r="B2" s="163"/>
      <c r="C2" s="163"/>
    </row>
    <row r="3" spans="1:3">
      <c r="A3" s="1"/>
      <c r="B3" s="2"/>
      <c r="C3" s="2"/>
    </row>
    <row r="4" spans="1:3">
      <c r="A4" s="16"/>
      <c r="B4" s="6"/>
      <c r="C4" s="92" t="s">
        <v>119</v>
      </c>
    </row>
    <row r="5" spans="1:3">
      <c r="A5" s="164" t="s">
        <v>1210</v>
      </c>
      <c r="B5" s="117"/>
      <c r="C5" s="33" t="s">
        <v>366</v>
      </c>
    </row>
    <row r="6" spans="1:3">
      <c r="A6" s="160" t="s">
        <v>337</v>
      </c>
      <c r="B6" s="21" t="s">
        <v>1246</v>
      </c>
      <c r="C6" s="47">
        <v>2572653188.8999958</v>
      </c>
    </row>
    <row r="7" spans="1:3">
      <c r="A7" s="38" t="s">
        <v>338</v>
      </c>
      <c r="B7" s="10" t="s">
        <v>368</v>
      </c>
      <c r="C7" s="125">
        <v>1088128202.24</v>
      </c>
    </row>
    <row r="8" spans="1:3">
      <c r="A8" s="38" t="s">
        <v>340</v>
      </c>
      <c r="B8" s="10" t="s">
        <v>369</v>
      </c>
      <c r="C8" s="125">
        <v>-864259483.18999004</v>
      </c>
    </row>
    <row r="9" spans="1:3">
      <c r="A9" s="38" t="s">
        <v>342</v>
      </c>
      <c r="B9" s="12" t="s">
        <v>370</v>
      </c>
      <c r="C9" s="125">
        <v>-38863152.969999999</v>
      </c>
    </row>
    <row r="10" spans="1:3">
      <c r="A10" s="38" t="s">
        <v>344</v>
      </c>
      <c r="B10" s="12" t="s">
        <v>371</v>
      </c>
      <c r="C10" s="57">
        <v>-825396330.21999002</v>
      </c>
    </row>
    <row r="11" spans="1:3">
      <c r="A11" s="160" t="s">
        <v>346</v>
      </c>
      <c r="B11" s="21" t="s">
        <v>1247</v>
      </c>
      <c r="C11" s="88">
        <f>C6+C7+C8</f>
        <v>2796521907.9500055</v>
      </c>
    </row>
    <row r="12" spans="1:3">
      <c r="A12" s="9"/>
      <c r="B12" s="9"/>
      <c r="C12" s="9"/>
    </row>
    <row r="13" spans="1:3">
      <c r="A13" s="16"/>
      <c r="B13" s="6"/>
      <c r="C13" s="92" t="s">
        <v>119</v>
      </c>
    </row>
    <row r="14" spans="1:3">
      <c r="A14" s="164" t="s">
        <v>262</v>
      </c>
      <c r="B14" s="117"/>
      <c r="C14" s="33" t="s">
        <v>366</v>
      </c>
    </row>
    <row r="15" spans="1:3">
      <c r="A15" s="160" t="s">
        <v>337</v>
      </c>
      <c r="B15" s="21" t="s">
        <v>367</v>
      </c>
      <c r="C15" s="47">
        <v>2609725601</v>
      </c>
    </row>
    <row r="16" spans="1:3">
      <c r="A16" s="38" t="s">
        <v>338</v>
      </c>
      <c r="B16" s="10" t="s">
        <v>368</v>
      </c>
      <c r="C16" s="125">
        <v>1544481105.9400001</v>
      </c>
    </row>
    <row r="17" spans="1:3">
      <c r="A17" s="38" t="s">
        <v>340</v>
      </c>
      <c r="B17" s="10" t="s">
        <v>369</v>
      </c>
      <c r="C17" s="125">
        <v>-1581553518.0400045</v>
      </c>
    </row>
    <row r="18" spans="1:3">
      <c r="A18" s="38" t="s">
        <v>342</v>
      </c>
      <c r="B18" s="12" t="s">
        <v>370</v>
      </c>
      <c r="C18" s="125">
        <v>-132995857.38</v>
      </c>
    </row>
    <row r="19" spans="1:3">
      <c r="A19" s="38" t="s">
        <v>344</v>
      </c>
      <c r="B19" s="12" t="s">
        <v>371</v>
      </c>
      <c r="C19" s="125">
        <v>-1448557660.6600046</v>
      </c>
    </row>
    <row r="20" spans="1:3">
      <c r="A20" s="160" t="s">
        <v>346</v>
      </c>
      <c r="B20" s="21" t="s">
        <v>372</v>
      </c>
      <c r="C20" s="47">
        <v>2572653188.8999958</v>
      </c>
    </row>
    <row r="21" spans="1:3">
      <c r="A21" s="9"/>
      <c r="B21" s="9"/>
      <c r="C21" s="9"/>
    </row>
    <row r="22" spans="1:3" ht="28.5" customHeight="1">
      <c r="A22" s="572" t="s">
        <v>373</v>
      </c>
      <c r="B22" s="572"/>
      <c r="C22" s="572"/>
    </row>
    <row r="23" spans="1:3">
      <c r="A23" s="9"/>
      <c r="B23" s="9"/>
      <c r="C23" s="9"/>
    </row>
  </sheetData>
  <mergeCells count="1">
    <mergeCell ref="A22:C22"/>
  </mergeCells>
  <pageMargins left="0.70866141732283472" right="0.70866141732283472" top="0.74803149606299213" bottom="0.74803149606299213" header="0.31496062992125984" footer="0.31496062992125984"/>
  <pageSetup paperSize="9" orientation="portrait" r:id="rId1"/>
  <ignoredErrors>
    <ignoredError sqref="A6:A1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9ABD1-3D0E-4DD6-A96E-9C1AB45A514B}">
  <sheetPr>
    <pageSetUpPr fitToPage="1"/>
  </sheetPr>
  <dimension ref="A1:J37"/>
  <sheetViews>
    <sheetView showGridLines="0" zoomScaleNormal="100" workbookViewId="0">
      <selection activeCell="K1" sqref="K1"/>
    </sheetView>
  </sheetViews>
  <sheetFormatPr defaultColWidth="8.58203125" defaultRowHeight="14.5"/>
  <cols>
    <col min="1" max="1" width="8.58203125" style="7"/>
    <col min="2" max="2" width="23.83203125" style="7" customWidth="1"/>
    <col min="3" max="3" width="8.5" style="7" customWidth="1"/>
    <col min="4" max="4" width="8.25" style="7" customWidth="1"/>
    <col min="5" max="5" width="11.33203125" style="7" customWidth="1"/>
    <col min="6" max="6" width="8.33203125" style="7" customWidth="1"/>
    <col min="7" max="7" width="12.33203125" style="7" customWidth="1"/>
    <col min="8" max="8" width="9.75" style="7" customWidth="1"/>
    <col min="9" max="9" width="7.75" style="7" customWidth="1"/>
    <col min="10" max="10" width="13.08203125" style="7" customWidth="1"/>
    <col min="11" max="16384" width="8.58203125" style="7"/>
  </cols>
  <sheetData>
    <row r="1" spans="1:10" ht="18.5">
      <c r="A1" s="3" t="s">
        <v>1221</v>
      </c>
      <c r="B1" s="9"/>
      <c r="C1" s="9"/>
      <c r="D1" s="9"/>
      <c r="E1" s="9"/>
      <c r="F1" s="9"/>
      <c r="G1" s="9"/>
      <c r="H1" s="9"/>
      <c r="I1" s="9"/>
      <c r="J1" s="9"/>
    </row>
    <row r="2" spans="1:10" ht="18.5">
      <c r="A2" s="3"/>
      <c r="B2" s="9"/>
      <c r="C2" s="9"/>
      <c r="D2" s="9"/>
      <c r="E2" s="9"/>
      <c r="F2" s="9"/>
      <c r="G2" s="9"/>
      <c r="H2" s="9"/>
      <c r="I2" s="9"/>
      <c r="J2" s="9"/>
    </row>
    <row r="3" spans="1:10" ht="15.5">
      <c r="A3" s="165"/>
      <c r="B3" s="166"/>
      <c r="C3" s="166"/>
      <c r="D3" s="166"/>
      <c r="E3" s="166"/>
      <c r="F3" s="166"/>
      <c r="G3" s="166"/>
      <c r="H3" s="166"/>
      <c r="I3" s="166"/>
      <c r="J3" s="166"/>
    </row>
    <row r="4" spans="1:10" ht="23.25" customHeight="1">
      <c r="A4" s="10"/>
      <c r="B4" s="10"/>
      <c r="C4" s="92" t="s">
        <v>119</v>
      </c>
      <c r="D4" s="92" t="s">
        <v>120</v>
      </c>
      <c r="E4" s="92" t="s">
        <v>121</v>
      </c>
      <c r="F4" s="92" t="s">
        <v>171</v>
      </c>
      <c r="G4" s="92" t="s">
        <v>172</v>
      </c>
      <c r="H4" s="92" t="s">
        <v>250</v>
      </c>
      <c r="I4" s="92" t="s">
        <v>251</v>
      </c>
      <c r="J4" s="92" t="s">
        <v>252</v>
      </c>
    </row>
    <row r="5" spans="1:10" ht="62.5" customHeight="1">
      <c r="A5" s="129"/>
      <c r="B5" s="129"/>
      <c r="C5" s="579" t="s">
        <v>374</v>
      </c>
      <c r="D5" s="579"/>
      <c r="E5" s="579"/>
      <c r="F5" s="579"/>
      <c r="G5" s="579" t="s">
        <v>323</v>
      </c>
      <c r="H5" s="579"/>
      <c r="I5" s="590" t="s">
        <v>375</v>
      </c>
      <c r="J5" s="591"/>
    </row>
    <row r="6" spans="1:10" ht="22" customHeight="1">
      <c r="A6" s="129"/>
      <c r="B6" s="129"/>
      <c r="C6" s="579" t="s">
        <v>376</v>
      </c>
      <c r="D6" s="590" t="s">
        <v>377</v>
      </c>
      <c r="E6" s="601"/>
      <c r="F6" s="591"/>
      <c r="G6" s="589" t="s">
        <v>378</v>
      </c>
      <c r="H6" s="579" t="s">
        <v>379</v>
      </c>
      <c r="I6" s="122"/>
      <c r="J6" s="579" t="s">
        <v>380</v>
      </c>
    </row>
    <row r="7" spans="1:10" ht="104.15" customHeight="1">
      <c r="A7" s="84" t="s">
        <v>1210</v>
      </c>
      <c r="B7" s="132"/>
      <c r="C7" s="579"/>
      <c r="D7" s="167"/>
      <c r="E7" s="33" t="s">
        <v>381</v>
      </c>
      <c r="F7" s="33" t="s">
        <v>382</v>
      </c>
      <c r="G7" s="579"/>
      <c r="H7" s="579"/>
      <c r="I7" s="168"/>
      <c r="J7" s="579"/>
    </row>
    <row r="8" spans="1:10" ht="24" hidden="1">
      <c r="A8" s="160" t="s">
        <v>335</v>
      </c>
      <c r="B8" s="21" t="s">
        <v>336</v>
      </c>
      <c r="C8" s="56"/>
      <c r="D8" s="56"/>
      <c r="E8" s="56"/>
      <c r="F8" s="56"/>
      <c r="G8" s="56"/>
      <c r="H8" s="56"/>
      <c r="I8" s="56"/>
      <c r="J8" s="56"/>
    </row>
    <row r="9" spans="1:10">
      <c r="A9" s="160" t="s">
        <v>337</v>
      </c>
      <c r="B9" s="21" t="s">
        <v>307</v>
      </c>
      <c r="C9" s="179">
        <v>3527947422.9471502</v>
      </c>
      <c r="D9" s="179">
        <v>1633091167.0700202</v>
      </c>
      <c r="E9" s="179">
        <v>1593129359.49001</v>
      </c>
      <c r="F9" s="179">
        <v>1623393708.98002</v>
      </c>
      <c r="G9" s="179">
        <v>-17367948.780000001</v>
      </c>
      <c r="H9" s="179">
        <v>-232055786.79000002</v>
      </c>
      <c r="I9" s="179">
        <v>4600502435.089962</v>
      </c>
      <c r="J9" s="179">
        <v>1280016278.0199962</v>
      </c>
    </row>
    <row r="10" spans="1:10" hidden="1">
      <c r="A10" s="38" t="s">
        <v>338</v>
      </c>
      <c r="B10" s="12" t="s">
        <v>339</v>
      </c>
      <c r="C10" s="40"/>
      <c r="D10" s="40"/>
      <c r="E10" s="40"/>
      <c r="F10" s="40"/>
      <c r="G10" s="40"/>
      <c r="H10" s="40"/>
      <c r="I10" s="40"/>
      <c r="J10" s="40"/>
    </row>
    <row r="11" spans="1:10" hidden="1">
      <c r="A11" s="38" t="s">
        <v>340</v>
      </c>
      <c r="B11" s="12" t="s">
        <v>341</v>
      </c>
      <c r="C11" s="40"/>
      <c r="D11" s="40"/>
      <c r="E11" s="40"/>
      <c r="F11" s="40"/>
      <c r="G11" s="40"/>
      <c r="H11" s="40"/>
      <c r="I11" s="40"/>
      <c r="J11" s="40"/>
    </row>
    <row r="12" spans="1:10" hidden="1">
      <c r="A12" s="38" t="s">
        <v>342</v>
      </c>
      <c r="B12" s="12" t="s">
        <v>343</v>
      </c>
      <c r="C12" s="40"/>
      <c r="D12" s="40"/>
      <c r="E12" s="40"/>
      <c r="F12" s="40"/>
      <c r="G12" s="40"/>
      <c r="H12" s="40"/>
      <c r="I12" s="40"/>
      <c r="J12" s="40"/>
    </row>
    <row r="13" spans="1:10">
      <c r="A13" s="38" t="s">
        <v>344</v>
      </c>
      <c r="B13" s="12" t="s">
        <v>345</v>
      </c>
      <c r="C13" s="40">
        <v>664938.18999999994</v>
      </c>
      <c r="D13" s="40"/>
      <c r="E13" s="40"/>
      <c r="F13" s="40"/>
      <c r="G13" s="40">
        <v>-691.1</v>
      </c>
      <c r="H13" s="40"/>
      <c r="I13" s="40">
        <v>606261.34</v>
      </c>
      <c r="J13" s="40"/>
    </row>
    <row r="14" spans="1:10">
      <c r="A14" s="38" t="s">
        <v>346</v>
      </c>
      <c r="B14" s="12" t="s">
        <v>347</v>
      </c>
      <c r="C14" s="40">
        <v>547067494.84784102</v>
      </c>
      <c r="D14" s="40">
        <v>482835032.46000105</v>
      </c>
      <c r="E14" s="40">
        <v>479017643.36000103</v>
      </c>
      <c r="F14" s="40">
        <v>480248332.890001</v>
      </c>
      <c r="G14" s="40">
        <v>-9204660.0899999999</v>
      </c>
      <c r="H14" s="40">
        <v>-131853664.73999999</v>
      </c>
      <c r="I14" s="40">
        <v>818629245.049999</v>
      </c>
      <c r="J14" s="40">
        <v>302777420.91999972</v>
      </c>
    </row>
    <row r="15" spans="1:10">
      <c r="A15" s="38" t="s">
        <v>348</v>
      </c>
      <c r="B15" s="12" t="s">
        <v>351</v>
      </c>
      <c r="C15" s="40">
        <v>2980214989.9093099</v>
      </c>
      <c r="D15" s="40">
        <v>1150256134.6100199</v>
      </c>
      <c r="E15" s="40">
        <v>1114111716.1300099</v>
      </c>
      <c r="F15" s="40">
        <v>1143145376.0900199</v>
      </c>
      <c r="G15" s="40">
        <v>-8162597.5899999999</v>
      </c>
      <c r="H15" s="40">
        <v>-100202122.05</v>
      </c>
      <c r="I15" s="40">
        <v>3781266928.6999569</v>
      </c>
      <c r="J15" s="40">
        <v>977238857.10000062</v>
      </c>
    </row>
    <row r="16" spans="1:10" hidden="1">
      <c r="A16" s="160" t="s">
        <v>350</v>
      </c>
      <c r="B16" s="21" t="s">
        <v>383</v>
      </c>
      <c r="C16" s="179"/>
      <c r="D16" s="179"/>
      <c r="E16" s="179"/>
      <c r="F16" s="179"/>
      <c r="G16" s="179"/>
      <c r="H16" s="179"/>
      <c r="I16" s="179"/>
      <c r="J16" s="179"/>
    </row>
    <row r="17" spans="1:10">
      <c r="A17" s="160" t="s">
        <v>352</v>
      </c>
      <c r="B17" s="21" t="s">
        <v>384</v>
      </c>
      <c r="C17" s="179">
        <v>23877286.969999999</v>
      </c>
      <c r="D17" s="179">
        <v>47210273.57</v>
      </c>
      <c r="E17" s="179">
        <v>47171445.759999998</v>
      </c>
      <c r="F17" s="179">
        <v>39211876.539999999</v>
      </c>
      <c r="G17" s="179">
        <v>24734.080000000002</v>
      </c>
      <c r="H17" s="179">
        <v>6527330.9900000002</v>
      </c>
      <c r="I17" s="179">
        <v>25767659.5</v>
      </c>
      <c r="J17" s="179">
        <v>18887956.640000001</v>
      </c>
    </row>
    <row r="18" spans="1:10">
      <c r="A18" s="403">
        <v>100</v>
      </c>
      <c r="B18" s="241" t="s">
        <v>158</v>
      </c>
      <c r="C18" s="405">
        <v>3551824709.91715</v>
      </c>
      <c r="D18" s="405">
        <v>1680301440.6400201</v>
      </c>
      <c r="E18" s="405">
        <v>1640300805.25001</v>
      </c>
      <c r="F18" s="405">
        <v>1662605585.52002</v>
      </c>
      <c r="G18" s="405">
        <v>-17392682.859999999</v>
      </c>
      <c r="H18" s="405">
        <v>-238583117.78000003</v>
      </c>
      <c r="I18" s="405">
        <v>4626270094.589962</v>
      </c>
      <c r="J18" s="405">
        <v>1298904234.6599963</v>
      </c>
    </row>
    <row r="19" spans="1:10">
      <c r="A19" s="161"/>
      <c r="B19" s="129"/>
      <c r="C19" s="169"/>
      <c r="D19" s="169"/>
      <c r="E19" s="169"/>
      <c r="F19" s="170"/>
      <c r="G19" s="170"/>
      <c r="H19" s="170"/>
      <c r="I19" s="170"/>
      <c r="J19" s="170"/>
    </row>
    <row r="20" spans="1:10">
      <c r="A20" s="602" t="s">
        <v>1270</v>
      </c>
      <c r="B20" s="602"/>
      <c r="C20" s="602"/>
      <c r="D20" s="602"/>
      <c r="E20" s="602"/>
      <c r="F20" s="602"/>
      <c r="G20" s="602"/>
      <c r="H20" s="602"/>
      <c r="I20" s="602"/>
      <c r="J20" s="602"/>
    </row>
    <row r="21" spans="1:10">
      <c r="A21" s="9"/>
      <c r="B21" s="9"/>
      <c r="C21" s="9"/>
      <c r="D21" s="9"/>
      <c r="E21" s="9"/>
      <c r="F21" s="9"/>
      <c r="G21" s="9"/>
      <c r="H21" s="9"/>
      <c r="I21" s="9"/>
      <c r="J21" s="9"/>
    </row>
    <row r="22" spans="1:10" ht="23.25" customHeight="1">
      <c r="A22" s="10"/>
      <c r="B22" s="10"/>
      <c r="C22" s="92" t="s">
        <v>119</v>
      </c>
      <c r="D22" s="92" t="s">
        <v>120</v>
      </c>
      <c r="E22" s="92" t="s">
        <v>121</v>
      </c>
      <c r="F22" s="92" t="s">
        <v>171</v>
      </c>
      <c r="G22" s="92" t="s">
        <v>172</v>
      </c>
      <c r="H22" s="92" t="s">
        <v>250</v>
      </c>
      <c r="I22" s="92" t="s">
        <v>251</v>
      </c>
      <c r="J22" s="92" t="s">
        <v>252</v>
      </c>
    </row>
    <row r="23" spans="1:10" ht="62.5" customHeight="1">
      <c r="A23" s="129"/>
      <c r="B23" s="129"/>
      <c r="C23" s="579" t="s">
        <v>374</v>
      </c>
      <c r="D23" s="579"/>
      <c r="E23" s="579"/>
      <c r="F23" s="579"/>
      <c r="G23" s="579" t="s">
        <v>323</v>
      </c>
      <c r="H23" s="579"/>
      <c r="I23" s="590" t="s">
        <v>375</v>
      </c>
      <c r="J23" s="591"/>
    </row>
    <row r="24" spans="1:10" ht="22" customHeight="1">
      <c r="A24" s="129"/>
      <c r="B24" s="129"/>
      <c r="C24" s="579" t="s">
        <v>376</v>
      </c>
      <c r="D24" s="590" t="s">
        <v>377</v>
      </c>
      <c r="E24" s="601"/>
      <c r="F24" s="591"/>
      <c r="G24" s="589" t="s">
        <v>378</v>
      </c>
      <c r="H24" s="579" t="s">
        <v>379</v>
      </c>
      <c r="I24" s="122"/>
      <c r="J24" s="579" t="s">
        <v>380</v>
      </c>
    </row>
    <row r="25" spans="1:10" ht="104.15" customHeight="1">
      <c r="A25" s="84" t="s">
        <v>262</v>
      </c>
      <c r="B25" s="132"/>
      <c r="C25" s="579"/>
      <c r="D25" s="167"/>
      <c r="E25" s="33" t="s">
        <v>381</v>
      </c>
      <c r="F25" s="33" t="s">
        <v>382</v>
      </c>
      <c r="G25" s="579"/>
      <c r="H25" s="579"/>
      <c r="I25" s="168"/>
      <c r="J25" s="579"/>
    </row>
    <row r="26" spans="1:10" ht="24" hidden="1">
      <c r="A26" s="160" t="s">
        <v>335</v>
      </c>
      <c r="B26" s="21" t="s">
        <v>336</v>
      </c>
      <c r="C26" s="179"/>
      <c r="D26" s="179"/>
      <c r="E26" s="179"/>
      <c r="F26" s="179"/>
      <c r="G26" s="179"/>
      <c r="H26" s="179"/>
      <c r="I26" s="179"/>
      <c r="J26" s="179"/>
    </row>
    <row r="27" spans="1:10">
      <c r="A27" s="160" t="s">
        <v>337</v>
      </c>
      <c r="B27" s="21" t="s">
        <v>307</v>
      </c>
      <c r="C27" s="179">
        <v>3343320551.8000002</v>
      </c>
      <c r="D27" s="179">
        <v>1422990589.51</v>
      </c>
      <c r="E27" s="179">
        <v>1388931691.47</v>
      </c>
      <c r="F27" s="179">
        <v>1419048159.0699999</v>
      </c>
      <c r="G27" s="179">
        <v>-14226408.039999999</v>
      </c>
      <c r="H27" s="179">
        <v>-211224147.20000002</v>
      </c>
      <c r="I27" s="179">
        <v>4239724696.3800001</v>
      </c>
      <c r="J27" s="179">
        <v>1123332644.9300001</v>
      </c>
    </row>
    <row r="28" spans="1:10" hidden="1">
      <c r="A28" s="38" t="s">
        <v>338</v>
      </c>
      <c r="B28" s="12" t="s">
        <v>339</v>
      </c>
      <c r="C28" s="40"/>
      <c r="D28" s="40"/>
      <c r="E28" s="40"/>
      <c r="F28" s="40"/>
      <c r="G28" s="39"/>
      <c r="H28" s="39"/>
      <c r="I28" s="39"/>
      <c r="J28" s="39"/>
    </row>
    <row r="29" spans="1:10" hidden="1">
      <c r="A29" s="38" t="s">
        <v>340</v>
      </c>
      <c r="B29" s="12" t="s">
        <v>341</v>
      </c>
      <c r="C29" s="40"/>
      <c r="D29" s="40"/>
      <c r="E29" s="40"/>
      <c r="F29" s="40"/>
      <c r="G29" s="39"/>
      <c r="H29" s="39"/>
      <c r="I29" s="39"/>
      <c r="J29" s="39"/>
    </row>
    <row r="30" spans="1:10" hidden="1">
      <c r="A30" s="38" t="s">
        <v>342</v>
      </c>
      <c r="B30" s="12" t="s">
        <v>343</v>
      </c>
      <c r="C30" s="40"/>
      <c r="D30" s="40"/>
      <c r="E30" s="40"/>
      <c r="F30" s="40"/>
      <c r="G30" s="39"/>
      <c r="H30" s="39"/>
      <c r="I30" s="39"/>
      <c r="J30" s="39"/>
    </row>
    <row r="31" spans="1:10">
      <c r="A31" s="38" t="s">
        <v>344</v>
      </c>
      <c r="B31" s="12" t="s">
        <v>345</v>
      </c>
      <c r="C31" s="40">
        <v>683411.99</v>
      </c>
      <c r="D31" s="40">
        <v>6827224.6299999999</v>
      </c>
      <c r="E31" s="40">
        <v>6827224.6299999999</v>
      </c>
      <c r="F31" s="40">
        <v>6827224.6299999999</v>
      </c>
      <c r="G31" s="40">
        <v>-3790.02</v>
      </c>
      <c r="H31" s="40">
        <v>-2762046.07</v>
      </c>
      <c r="I31" s="40">
        <v>1213503.76</v>
      </c>
      <c r="J31" s="40">
        <v>630123.13</v>
      </c>
    </row>
    <row r="32" spans="1:10">
      <c r="A32" s="38" t="s">
        <v>346</v>
      </c>
      <c r="B32" s="12" t="s">
        <v>347</v>
      </c>
      <c r="C32" s="40">
        <v>570012411.32000005</v>
      </c>
      <c r="D32" s="40">
        <v>406710562.13</v>
      </c>
      <c r="E32" s="40">
        <v>394648730.13999999</v>
      </c>
      <c r="F32" s="40">
        <v>406326681.51999998</v>
      </c>
      <c r="G32" s="40">
        <v>-6721558.3700000001</v>
      </c>
      <c r="H32" s="40">
        <v>-124919550.48</v>
      </c>
      <c r="I32" s="40">
        <v>768280657.57999992</v>
      </c>
      <c r="J32" s="40">
        <v>267302253.80000001</v>
      </c>
    </row>
    <row r="33" spans="1:10">
      <c r="A33" s="38" t="s">
        <v>348</v>
      </c>
      <c r="B33" s="12" t="s">
        <v>351</v>
      </c>
      <c r="C33" s="40">
        <v>2772624728.4899998</v>
      </c>
      <c r="D33" s="40">
        <v>1009452802.75</v>
      </c>
      <c r="E33" s="40">
        <v>987455736.70000005</v>
      </c>
      <c r="F33" s="40">
        <v>1005894252.92</v>
      </c>
      <c r="G33" s="40">
        <v>-7501059.6500000004</v>
      </c>
      <c r="H33" s="40">
        <v>-83542550.650000006</v>
      </c>
      <c r="I33" s="40">
        <v>3470230535.04</v>
      </c>
      <c r="J33" s="40">
        <v>855400268</v>
      </c>
    </row>
    <row r="34" spans="1:10" hidden="1">
      <c r="A34" s="160" t="s">
        <v>350</v>
      </c>
      <c r="B34" s="21" t="s">
        <v>383</v>
      </c>
      <c r="C34" s="179"/>
      <c r="D34" s="179"/>
      <c r="E34" s="179"/>
      <c r="F34" s="179"/>
      <c r="G34" s="179"/>
      <c r="H34" s="179"/>
      <c r="I34" s="179"/>
      <c r="J34" s="179"/>
    </row>
    <row r="35" spans="1:10">
      <c r="A35" s="160" t="s">
        <v>352</v>
      </c>
      <c r="B35" s="21" t="s">
        <v>384</v>
      </c>
      <c r="C35" s="179">
        <v>35126013.520000003</v>
      </c>
      <c r="D35" s="179">
        <v>75767474.040000007</v>
      </c>
      <c r="E35" s="179">
        <v>75748946.299999997</v>
      </c>
      <c r="F35" s="179">
        <v>29541728.030000001</v>
      </c>
      <c r="G35" s="179">
        <v>111607.62</v>
      </c>
      <c r="H35" s="179">
        <v>3956253.2</v>
      </c>
      <c r="I35" s="179">
        <v>35902373.259999998</v>
      </c>
      <c r="J35" s="179">
        <v>29584174.530000001</v>
      </c>
    </row>
    <row r="36" spans="1:10">
      <c r="A36" s="403">
        <v>100</v>
      </c>
      <c r="B36" s="241" t="s">
        <v>158</v>
      </c>
      <c r="C36" s="405">
        <v>3378446565.3200002</v>
      </c>
      <c r="D36" s="405">
        <v>1498758063.55</v>
      </c>
      <c r="E36" s="405">
        <v>1464680637.77</v>
      </c>
      <c r="F36" s="405">
        <v>1448589887.0999999</v>
      </c>
      <c r="G36" s="405">
        <v>-14338015.659999998</v>
      </c>
      <c r="H36" s="405">
        <v>-215180400.40000001</v>
      </c>
      <c r="I36" s="405">
        <v>4275627069.6400003</v>
      </c>
      <c r="J36" s="405">
        <v>1152916819.46</v>
      </c>
    </row>
    <row r="37" spans="1:10">
      <c r="A37" s="9"/>
      <c r="B37" s="9"/>
      <c r="C37" s="9"/>
      <c r="D37" s="9"/>
      <c r="E37" s="9"/>
      <c r="F37" s="9"/>
      <c r="G37" s="9"/>
      <c r="H37" s="9"/>
      <c r="I37" s="9"/>
      <c r="J37" s="9"/>
    </row>
  </sheetData>
  <mergeCells count="17">
    <mergeCell ref="C23:F23"/>
    <mergeCell ref="G23:H23"/>
    <mergeCell ref="I23:J23"/>
    <mergeCell ref="C24:C25"/>
    <mergeCell ref="D24:F24"/>
    <mergeCell ref="G24:G25"/>
    <mergeCell ref="H24:H25"/>
    <mergeCell ref="J24:J25"/>
    <mergeCell ref="A20:J20"/>
    <mergeCell ref="C5:F5"/>
    <mergeCell ref="G5:H5"/>
    <mergeCell ref="I5:J5"/>
    <mergeCell ref="C6:C7"/>
    <mergeCell ref="D6:F6"/>
    <mergeCell ref="G6:G7"/>
    <mergeCell ref="H6:H7"/>
    <mergeCell ref="J6:J7"/>
  </mergeCells>
  <pageMargins left="0.70866141732283472" right="0.70866141732283472" top="0.74803149606299213" bottom="0.74803149606299213" header="0.31496062992125984" footer="0.31496062992125984"/>
  <pageSetup paperSize="9" fitToHeight="0" orientation="landscape" r:id="rId1"/>
  <rowBreaks count="1" manualBreakCount="1">
    <brk id="21" max="16383" man="1"/>
  </rowBreaks>
  <ignoredErrors>
    <ignoredError sqref="A8:A17 A26:A3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0D924-6788-473C-84C9-F4236AF1E1E2}">
  <sheetPr>
    <pageSetUpPr fitToPage="1"/>
  </sheetPr>
  <dimension ref="A1:I56"/>
  <sheetViews>
    <sheetView showGridLines="0" zoomScaleNormal="100" workbookViewId="0">
      <selection activeCell="J2" sqref="J2"/>
    </sheetView>
  </sheetViews>
  <sheetFormatPr defaultColWidth="8.58203125" defaultRowHeight="14.5"/>
  <cols>
    <col min="1" max="1" width="3.83203125" style="7" customWidth="1"/>
    <col min="2" max="2" width="24.08203125" style="7" customWidth="1"/>
    <col min="3" max="6" width="8.58203125" style="7"/>
    <col min="7" max="7" width="11.33203125" style="7" customWidth="1"/>
    <col min="8" max="8" width="12.83203125" style="7" customWidth="1"/>
    <col min="9" max="9" width="12.08203125" style="7" hidden="1" customWidth="1"/>
    <col min="10" max="16384" width="8.58203125" style="7"/>
  </cols>
  <sheetData>
    <row r="1" spans="1:9" ht="18.5">
      <c r="A1" s="3" t="s">
        <v>1222</v>
      </c>
      <c r="B1" s="9"/>
      <c r="C1" s="9"/>
      <c r="D1" s="9"/>
      <c r="E1" s="9"/>
      <c r="F1" s="9"/>
      <c r="G1" s="9"/>
      <c r="H1" s="9"/>
      <c r="I1" s="9"/>
    </row>
    <row r="2" spans="1:9">
      <c r="A2" s="9"/>
      <c r="B2" s="9"/>
      <c r="C2" s="9"/>
      <c r="D2" s="9"/>
      <c r="E2" s="9"/>
      <c r="F2" s="9"/>
      <c r="G2" s="9"/>
      <c r="H2" s="9"/>
      <c r="I2" s="9"/>
    </row>
    <row r="3" spans="1:9" ht="15.5">
      <c r="A3" s="165"/>
      <c r="B3" s="166"/>
      <c r="C3" s="166"/>
      <c r="D3" s="166"/>
      <c r="E3" s="9"/>
      <c r="F3" s="9"/>
      <c r="G3" s="166"/>
      <c r="H3" s="171"/>
      <c r="I3" s="172"/>
    </row>
    <row r="4" spans="1:9" ht="15.5">
      <c r="A4" s="165"/>
      <c r="B4" s="166"/>
      <c r="C4" s="166"/>
      <c r="D4" s="166"/>
      <c r="E4" s="603"/>
      <c r="F4" s="603"/>
      <c r="G4" s="166"/>
      <c r="H4" s="166"/>
      <c r="I4" s="173"/>
    </row>
    <row r="5" spans="1:9">
      <c r="A5" s="10"/>
      <c r="B5" s="10"/>
      <c r="C5" s="113" t="s">
        <v>119</v>
      </c>
      <c r="D5" s="113" t="s">
        <v>120</v>
      </c>
      <c r="E5" s="113" t="s">
        <v>121</v>
      </c>
      <c r="F5" s="113" t="s">
        <v>171</v>
      </c>
      <c r="G5" s="92" t="s">
        <v>172</v>
      </c>
      <c r="H5" s="92" t="s">
        <v>385</v>
      </c>
      <c r="I5" s="92" t="s">
        <v>251</v>
      </c>
    </row>
    <row r="6" spans="1:9" ht="84" customHeight="1">
      <c r="A6" s="10"/>
      <c r="B6" s="10"/>
      <c r="C6" s="590" t="s">
        <v>386</v>
      </c>
      <c r="D6" s="601"/>
      <c r="E6" s="601"/>
      <c r="F6" s="601"/>
      <c r="G6" s="596" t="s">
        <v>387</v>
      </c>
      <c r="H6" s="579" t="s">
        <v>388</v>
      </c>
      <c r="I6" s="579" t="s">
        <v>389</v>
      </c>
    </row>
    <row r="7" spans="1:9" ht="34.5" customHeight="1">
      <c r="A7" s="10"/>
      <c r="B7" s="10"/>
      <c r="C7" s="174"/>
      <c r="D7" s="590" t="s">
        <v>390</v>
      </c>
      <c r="E7" s="591"/>
      <c r="F7" s="601" t="s">
        <v>391</v>
      </c>
      <c r="G7" s="597"/>
      <c r="H7" s="579"/>
      <c r="I7" s="579"/>
    </row>
    <row r="8" spans="1:9">
      <c r="A8" s="10"/>
      <c r="B8" s="10"/>
      <c r="C8" s="174"/>
      <c r="D8" s="604"/>
      <c r="E8" s="579" t="s">
        <v>381</v>
      </c>
      <c r="F8" s="593"/>
      <c r="G8" s="597"/>
      <c r="H8" s="579"/>
      <c r="I8" s="579"/>
    </row>
    <row r="9" spans="1:9">
      <c r="A9" s="164" t="s">
        <v>1210</v>
      </c>
      <c r="B9" s="148"/>
      <c r="C9" s="175"/>
      <c r="D9" s="605"/>
      <c r="E9" s="579"/>
      <c r="F9" s="595"/>
      <c r="G9" s="598"/>
      <c r="H9" s="579"/>
      <c r="I9" s="579"/>
    </row>
    <row r="10" spans="1:9">
      <c r="A10" s="160" t="s">
        <v>337</v>
      </c>
      <c r="B10" s="21" t="s">
        <v>292</v>
      </c>
      <c r="C10" s="179">
        <v>110135602273.17134</v>
      </c>
      <c r="D10" s="179">
        <v>2799300656.5999999</v>
      </c>
      <c r="E10" s="179">
        <v>2689405303.3199997</v>
      </c>
      <c r="F10" s="179">
        <v>110134316854.82133</v>
      </c>
      <c r="G10" s="179">
        <v>-765594958.7050221</v>
      </c>
      <c r="H10" s="176"/>
      <c r="I10" s="177"/>
    </row>
    <row r="11" spans="1:9">
      <c r="A11" s="38" t="s">
        <v>338</v>
      </c>
      <c r="B11" s="10" t="s">
        <v>392</v>
      </c>
      <c r="C11" s="40">
        <v>94990761537.64859</v>
      </c>
      <c r="D11" s="40">
        <v>2770183113.5599999</v>
      </c>
      <c r="E11" s="40">
        <v>2664400056.52</v>
      </c>
      <c r="F11" s="40">
        <v>94989519771.798584</v>
      </c>
      <c r="G11" s="40">
        <v>-743567723.57925475</v>
      </c>
      <c r="H11" s="444"/>
      <c r="I11" s="178"/>
    </row>
    <row r="12" spans="1:9">
      <c r="A12" s="38" t="s">
        <v>340</v>
      </c>
      <c r="B12" s="10" t="s">
        <v>393</v>
      </c>
      <c r="C12" s="40">
        <v>6558938677.422719</v>
      </c>
      <c r="D12" s="40">
        <v>7112084.1900000013</v>
      </c>
      <c r="E12" s="40">
        <v>3707989.6000000006</v>
      </c>
      <c r="F12" s="40">
        <v>6558939751.3027172</v>
      </c>
      <c r="G12" s="40">
        <v>-2440883.9768653102</v>
      </c>
      <c r="H12" s="444"/>
      <c r="I12" s="178"/>
    </row>
    <row r="13" spans="1:9">
      <c r="A13" s="38" t="s">
        <v>342</v>
      </c>
      <c r="B13" s="10" t="s">
        <v>394</v>
      </c>
      <c r="C13" s="40">
        <v>3018413094.8532023</v>
      </c>
      <c r="D13" s="40">
        <v>4550227.5100000035</v>
      </c>
      <c r="E13" s="40">
        <v>4423258.4600000028</v>
      </c>
      <c r="F13" s="40">
        <v>3018413094.8532019</v>
      </c>
      <c r="G13" s="40">
        <v>-5884248.2554725995</v>
      </c>
      <c r="H13" s="444"/>
      <c r="I13" s="178"/>
    </row>
    <row r="14" spans="1:9">
      <c r="A14" s="38" t="s">
        <v>344</v>
      </c>
      <c r="B14" s="10" t="s">
        <v>395</v>
      </c>
      <c r="C14" s="40">
        <v>2857894465.4103746</v>
      </c>
      <c r="D14" s="40">
        <v>10013416.800000001</v>
      </c>
      <c r="E14" s="40">
        <v>9944697.2800000012</v>
      </c>
      <c r="F14" s="40">
        <v>2857849739.0303745</v>
      </c>
      <c r="G14" s="40">
        <v>-12117985.139999999</v>
      </c>
      <c r="H14" s="444"/>
      <c r="I14" s="178"/>
    </row>
    <row r="15" spans="1:9">
      <c r="A15" s="38" t="s">
        <v>346</v>
      </c>
      <c r="B15" s="10" t="s">
        <v>396</v>
      </c>
      <c r="C15" s="40">
        <v>2403933056.5687551</v>
      </c>
      <c r="D15" s="40">
        <v>1159403.5699999998</v>
      </c>
      <c r="E15" s="40">
        <v>1159403.5699999998</v>
      </c>
      <c r="F15" s="40">
        <v>2403933056.5687551</v>
      </c>
      <c r="G15" s="40">
        <v>-404621.38342950004</v>
      </c>
      <c r="H15" s="444"/>
      <c r="I15" s="178"/>
    </row>
    <row r="16" spans="1:9">
      <c r="A16" s="38" t="s">
        <v>348</v>
      </c>
      <c r="B16" s="10" t="s">
        <v>397</v>
      </c>
      <c r="C16" s="40">
        <v>149113314.12342712</v>
      </c>
      <c r="D16" s="40">
        <v>247221.98</v>
      </c>
      <c r="E16" s="40">
        <v>247102.53000000003</v>
      </c>
      <c r="F16" s="40">
        <v>149113314.12342712</v>
      </c>
      <c r="G16" s="40">
        <v>-87240.75</v>
      </c>
      <c r="H16" s="444"/>
      <c r="I16" s="178"/>
    </row>
    <row r="17" spans="1:9">
      <c r="A17" s="38" t="s">
        <v>350</v>
      </c>
      <c r="B17" s="10" t="s">
        <v>398</v>
      </c>
      <c r="C17" s="40">
        <v>114038109.62270929</v>
      </c>
      <c r="D17" s="40">
        <v>1969369.7899999996</v>
      </c>
      <c r="E17" s="40">
        <v>1456976.16</v>
      </c>
      <c r="F17" s="40">
        <v>114038109.62270929</v>
      </c>
      <c r="G17" s="40">
        <v>-602892.9800000001</v>
      </c>
      <c r="H17" s="444"/>
      <c r="I17" s="178"/>
    </row>
    <row r="18" spans="1:9">
      <c r="A18" s="38" t="s">
        <v>352</v>
      </c>
      <c r="B18" s="10" t="s">
        <v>399</v>
      </c>
      <c r="C18" s="40">
        <v>42510017.521563761</v>
      </c>
      <c r="D18" s="40">
        <v>4065819.2</v>
      </c>
      <c r="E18" s="40">
        <v>4065819.2</v>
      </c>
      <c r="F18" s="40">
        <v>42510017.521563761</v>
      </c>
      <c r="G18" s="40">
        <v>-489362.64000000007</v>
      </c>
      <c r="H18" s="444"/>
      <c r="I18" s="178"/>
    </row>
    <row r="19" spans="1:9">
      <c r="A19" s="160" t="s">
        <v>353</v>
      </c>
      <c r="B19" s="21" t="s">
        <v>293</v>
      </c>
      <c r="C19" s="179">
        <v>28224510765.490822</v>
      </c>
      <c r="D19" s="179">
        <v>167006956.20999998</v>
      </c>
      <c r="E19" s="179">
        <v>159435269.5399999</v>
      </c>
      <c r="F19" s="51"/>
      <c r="G19" s="176"/>
      <c r="H19" s="179">
        <v>38302723.34000013</v>
      </c>
      <c r="I19" s="176"/>
    </row>
    <row r="20" spans="1:9">
      <c r="A20" s="38" t="s">
        <v>354</v>
      </c>
      <c r="B20" s="10" t="s">
        <v>392</v>
      </c>
      <c r="C20" s="40">
        <v>24078933169.690819</v>
      </c>
      <c r="D20" s="40">
        <v>163616538.04999998</v>
      </c>
      <c r="E20" s="40">
        <v>158938919.30999988</v>
      </c>
      <c r="F20" s="541"/>
      <c r="G20" s="444"/>
      <c r="H20" s="40">
        <v>36802172.860000134</v>
      </c>
      <c r="I20" s="41"/>
    </row>
    <row r="21" spans="1:9">
      <c r="A21" s="38" t="s">
        <v>355</v>
      </c>
      <c r="B21" s="10" t="s">
        <v>393</v>
      </c>
      <c r="C21" s="40">
        <v>1608850326.04</v>
      </c>
      <c r="D21" s="40">
        <v>348672.94999999995</v>
      </c>
      <c r="E21" s="40">
        <v>348672.94999999995</v>
      </c>
      <c r="F21" s="541"/>
      <c r="G21" s="444"/>
      <c r="H21" s="40">
        <v>1077111.0399999998</v>
      </c>
      <c r="I21" s="41"/>
    </row>
    <row r="22" spans="1:9">
      <c r="A22" s="38" t="s">
        <v>356</v>
      </c>
      <c r="B22" s="10" t="s">
        <v>394</v>
      </c>
      <c r="C22" s="40">
        <v>1081217833.6400003</v>
      </c>
      <c r="D22" s="40">
        <v>43858.09</v>
      </c>
      <c r="E22" s="40">
        <v>43858.09</v>
      </c>
      <c r="F22" s="541"/>
      <c r="G22" s="444"/>
      <c r="H22" s="40">
        <v>225080.08999999997</v>
      </c>
      <c r="I22" s="41"/>
    </row>
    <row r="23" spans="1:9">
      <c r="A23" s="38" t="s">
        <v>357</v>
      </c>
      <c r="B23" s="10" t="s">
        <v>395</v>
      </c>
      <c r="C23" s="40">
        <v>634025216.58000004</v>
      </c>
      <c r="D23" s="40">
        <v>2621524.2700000005</v>
      </c>
      <c r="E23" s="40">
        <v>56696.34</v>
      </c>
      <c r="F23" s="541"/>
      <c r="G23" s="444"/>
      <c r="H23" s="40">
        <v>70999.260000000009</v>
      </c>
      <c r="I23" s="41"/>
    </row>
    <row r="24" spans="1:9">
      <c r="A24" s="38" t="s">
        <v>358</v>
      </c>
      <c r="B24" s="10" t="s">
        <v>396</v>
      </c>
      <c r="C24" s="40">
        <v>560475715.00999987</v>
      </c>
      <c r="D24" s="40">
        <v>11550.710000000001</v>
      </c>
      <c r="E24" s="40">
        <v>11550.710000000001</v>
      </c>
      <c r="F24" s="541"/>
      <c r="G24" s="444"/>
      <c r="H24" s="40">
        <v>8181.16</v>
      </c>
      <c r="I24" s="41"/>
    </row>
    <row r="25" spans="1:9">
      <c r="A25" s="38" t="s">
        <v>359</v>
      </c>
      <c r="B25" s="10" t="s">
        <v>397</v>
      </c>
      <c r="C25" s="40">
        <v>179664098.28</v>
      </c>
      <c r="D25" s="40">
        <v>10992.59</v>
      </c>
      <c r="E25" s="40">
        <v>10992.59</v>
      </c>
      <c r="F25" s="541"/>
      <c r="G25" s="444"/>
      <c r="H25" s="40">
        <v>116779.64999999998</v>
      </c>
      <c r="I25" s="41"/>
    </row>
    <row r="26" spans="1:9">
      <c r="A26" s="38" t="s">
        <v>360</v>
      </c>
      <c r="B26" s="10" t="s">
        <v>398</v>
      </c>
      <c r="C26" s="40">
        <v>67277182.440000027</v>
      </c>
      <c r="D26" s="40">
        <v>330649.80999999994</v>
      </c>
      <c r="E26" s="40">
        <v>1409.81</v>
      </c>
      <c r="F26" s="541"/>
      <c r="G26" s="444"/>
      <c r="H26" s="40">
        <v>2313.02</v>
      </c>
      <c r="I26" s="41"/>
    </row>
    <row r="27" spans="1:9">
      <c r="A27" s="38" t="s">
        <v>361</v>
      </c>
      <c r="B27" s="10" t="s">
        <v>399</v>
      </c>
      <c r="C27" s="40">
        <v>14067223.809999976</v>
      </c>
      <c r="D27" s="40">
        <v>23169.739999999998</v>
      </c>
      <c r="E27" s="40">
        <v>23169.739999999998</v>
      </c>
      <c r="F27" s="541"/>
      <c r="G27" s="444"/>
      <c r="H27" s="40">
        <v>86.26</v>
      </c>
      <c r="I27" s="41"/>
    </row>
    <row r="28" spans="1:9">
      <c r="A28" s="403" t="s">
        <v>362</v>
      </c>
      <c r="B28" s="241" t="s">
        <v>158</v>
      </c>
      <c r="C28" s="405">
        <v>138360113038.66217</v>
      </c>
      <c r="D28" s="405">
        <v>2966307612.8099999</v>
      </c>
      <c r="E28" s="405">
        <v>2848840572.8599997</v>
      </c>
      <c r="F28" s="405">
        <v>110134316854.82133</v>
      </c>
      <c r="G28" s="405">
        <v>-765594958.7050221</v>
      </c>
      <c r="H28" s="405">
        <v>38302723.34000013</v>
      </c>
      <c r="I28" s="406"/>
    </row>
    <row r="29" spans="1:9">
      <c r="A29" s="9"/>
      <c r="B29" s="9"/>
      <c r="C29" s="9"/>
      <c r="D29" s="9"/>
      <c r="E29" s="9"/>
      <c r="F29" s="9"/>
      <c r="G29" s="9"/>
      <c r="H29" s="9"/>
      <c r="I29" s="9"/>
    </row>
    <row r="30" spans="1:9">
      <c r="A30" s="532" t="s">
        <v>1259</v>
      </c>
      <c r="B30" s="502"/>
      <c r="C30" s="502"/>
      <c r="D30" s="502"/>
      <c r="E30" s="502"/>
      <c r="F30" s="338"/>
      <c r="G30" s="40"/>
      <c r="H30" s="338"/>
      <c r="I30" s="9"/>
    </row>
    <row r="31" spans="1:9">
      <c r="A31" s="9"/>
      <c r="B31" s="9"/>
      <c r="C31" s="9"/>
      <c r="D31" s="9"/>
      <c r="E31" s="9"/>
      <c r="F31" s="9"/>
      <c r="G31" s="9"/>
      <c r="H31" s="9"/>
      <c r="I31" s="9"/>
    </row>
    <row r="32" spans="1:9">
      <c r="A32" s="10"/>
      <c r="B32" s="10"/>
      <c r="C32" s="113" t="s">
        <v>119</v>
      </c>
      <c r="D32" s="113" t="s">
        <v>120</v>
      </c>
      <c r="E32" s="113" t="s">
        <v>121</v>
      </c>
      <c r="F32" s="113" t="s">
        <v>171</v>
      </c>
      <c r="G32" s="92" t="s">
        <v>172</v>
      </c>
      <c r="H32" s="92" t="s">
        <v>385</v>
      </c>
      <c r="I32" s="92"/>
    </row>
    <row r="33" spans="1:9" ht="84" customHeight="1">
      <c r="A33" s="10"/>
      <c r="B33" s="10"/>
      <c r="C33" s="590" t="s">
        <v>386</v>
      </c>
      <c r="D33" s="601"/>
      <c r="E33" s="601"/>
      <c r="F33" s="601"/>
      <c r="G33" s="596" t="s">
        <v>387</v>
      </c>
      <c r="H33" s="579" t="s">
        <v>388</v>
      </c>
      <c r="I33" s="579"/>
    </row>
    <row r="34" spans="1:9" ht="34.5" customHeight="1">
      <c r="A34" s="10"/>
      <c r="B34" s="10"/>
      <c r="C34" s="174"/>
      <c r="D34" s="590" t="s">
        <v>390</v>
      </c>
      <c r="E34" s="591"/>
      <c r="F34" s="601" t="s">
        <v>391</v>
      </c>
      <c r="G34" s="597"/>
      <c r="H34" s="579"/>
      <c r="I34" s="579"/>
    </row>
    <row r="35" spans="1:9">
      <c r="A35" s="10"/>
      <c r="B35" s="10"/>
      <c r="C35" s="174"/>
      <c r="D35" s="604"/>
      <c r="E35" s="579" t="s">
        <v>381</v>
      </c>
      <c r="F35" s="593"/>
      <c r="G35" s="597"/>
      <c r="H35" s="579"/>
      <c r="I35" s="579"/>
    </row>
    <row r="36" spans="1:9">
      <c r="A36" s="164" t="s">
        <v>262</v>
      </c>
      <c r="B36" s="148"/>
      <c r="C36" s="175"/>
      <c r="D36" s="605"/>
      <c r="E36" s="579"/>
      <c r="F36" s="595"/>
      <c r="G36" s="598"/>
      <c r="H36" s="579"/>
      <c r="I36" s="579"/>
    </row>
    <row r="37" spans="1:9">
      <c r="A37" s="160" t="s">
        <v>337</v>
      </c>
      <c r="B37" s="21" t="s">
        <v>292</v>
      </c>
      <c r="C37" s="179">
        <v>111723312290.64999</v>
      </c>
      <c r="D37" s="179">
        <v>2572653188.3099999</v>
      </c>
      <c r="E37" s="179">
        <v>2430239815.3299999</v>
      </c>
      <c r="F37" s="179">
        <v>111721898578.78</v>
      </c>
      <c r="G37" s="179">
        <v>-703707813.61000001</v>
      </c>
      <c r="H37" s="176"/>
      <c r="I37" s="176"/>
    </row>
    <row r="38" spans="1:9">
      <c r="A38" s="38" t="s">
        <v>338</v>
      </c>
      <c r="B38" s="10" t="s">
        <v>392</v>
      </c>
      <c r="C38" s="40">
        <v>96421606470.779999</v>
      </c>
      <c r="D38" s="40">
        <v>2512628346.8000002</v>
      </c>
      <c r="E38" s="40">
        <v>2405293829.79</v>
      </c>
      <c r="F38" s="40">
        <v>96420193080.039993</v>
      </c>
      <c r="G38" s="40">
        <v>-674448442.54999995</v>
      </c>
      <c r="H38" s="30"/>
      <c r="I38" s="30"/>
    </row>
    <row r="39" spans="1:9">
      <c r="A39" s="38" t="s">
        <v>340</v>
      </c>
      <c r="B39" s="10" t="s">
        <v>393</v>
      </c>
      <c r="C39" s="40">
        <v>6707320791.2799997</v>
      </c>
      <c r="D39" s="40">
        <v>20655104.030000001</v>
      </c>
      <c r="E39" s="40">
        <v>3077916.67</v>
      </c>
      <c r="F39" s="40">
        <v>6707320791.2799997</v>
      </c>
      <c r="G39" s="40">
        <v>-8401984.3100000005</v>
      </c>
      <c r="H39" s="30"/>
      <c r="I39" s="30"/>
    </row>
    <row r="40" spans="1:9">
      <c r="A40" s="38" t="s">
        <v>342</v>
      </c>
      <c r="B40" s="10" t="s">
        <v>394</v>
      </c>
      <c r="C40" s="40">
        <v>3015050614.8099999</v>
      </c>
      <c r="D40" s="40">
        <v>18387271.539999999</v>
      </c>
      <c r="E40" s="40">
        <v>3239792.92</v>
      </c>
      <c r="F40" s="40">
        <v>3015050614.8099999</v>
      </c>
      <c r="G40" s="40">
        <v>-6377882.9199999999</v>
      </c>
      <c r="H40" s="30"/>
      <c r="I40" s="30"/>
    </row>
    <row r="41" spans="1:9">
      <c r="A41" s="38" t="s">
        <v>344</v>
      </c>
      <c r="B41" s="10" t="s">
        <v>395</v>
      </c>
      <c r="C41" s="40">
        <v>3000990384.9899998</v>
      </c>
      <c r="D41" s="40">
        <v>10940325.210000001</v>
      </c>
      <c r="E41" s="40">
        <v>10771682.029999999</v>
      </c>
      <c r="F41" s="40">
        <v>3000990063.8600001</v>
      </c>
      <c r="G41" s="40">
        <v>-12357423</v>
      </c>
      <c r="H41" s="30"/>
      <c r="I41" s="30"/>
    </row>
    <row r="42" spans="1:9">
      <c r="A42" s="38" t="s">
        <v>346</v>
      </c>
      <c r="B42" s="10" t="s">
        <v>396</v>
      </c>
      <c r="C42" s="40">
        <v>2251321103.0999999</v>
      </c>
      <c r="D42" s="40">
        <v>1457746.21</v>
      </c>
      <c r="E42" s="40">
        <v>1457746.21</v>
      </c>
      <c r="F42" s="40">
        <v>2251321103.0999999</v>
      </c>
      <c r="G42" s="40">
        <v>-547839.55000000005</v>
      </c>
      <c r="H42" s="30"/>
      <c r="I42" s="30"/>
    </row>
    <row r="43" spans="1:9">
      <c r="A43" s="38" t="s">
        <v>348</v>
      </c>
      <c r="B43" s="10" t="s">
        <v>397</v>
      </c>
      <c r="C43" s="40">
        <v>150243779.52000001</v>
      </c>
      <c r="D43" s="40">
        <v>3074323.72</v>
      </c>
      <c r="E43" s="40">
        <v>1171482.8999999999</v>
      </c>
      <c r="F43" s="40">
        <v>150243779.52000001</v>
      </c>
      <c r="G43" s="40">
        <v>-821677.66</v>
      </c>
      <c r="H43" s="30"/>
      <c r="I43" s="30"/>
    </row>
    <row r="44" spans="1:9">
      <c r="A44" s="38" t="s">
        <v>350</v>
      </c>
      <c r="B44" s="10" t="s">
        <v>398</v>
      </c>
      <c r="C44" s="40">
        <v>124921048.81999999</v>
      </c>
      <c r="D44" s="40">
        <v>628734.57999999996</v>
      </c>
      <c r="E44" s="40">
        <v>346028.59</v>
      </c>
      <c r="F44" s="40">
        <v>124921048.81999999</v>
      </c>
      <c r="G44" s="40">
        <v>-174131.5</v>
      </c>
      <c r="H44" s="30"/>
      <c r="I44" s="30"/>
    </row>
    <row r="45" spans="1:9">
      <c r="A45" s="38" t="s">
        <v>352</v>
      </c>
      <c r="B45" s="10" t="s">
        <v>399</v>
      </c>
      <c r="C45" s="40">
        <v>51858097.359999999</v>
      </c>
      <c r="D45" s="40">
        <v>4881336.22</v>
      </c>
      <c r="E45" s="40">
        <v>4881336.22</v>
      </c>
      <c r="F45" s="40">
        <v>51858097.359999999</v>
      </c>
      <c r="G45" s="40">
        <v>-578432.12</v>
      </c>
      <c r="H45" s="30"/>
      <c r="I45" s="30"/>
    </row>
    <row r="46" spans="1:9">
      <c r="A46" s="160" t="s">
        <v>353</v>
      </c>
      <c r="B46" s="21" t="s">
        <v>293</v>
      </c>
      <c r="C46" s="179">
        <v>28116804494.91</v>
      </c>
      <c r="D46" s="179">
        <v>240499954.44999999</v>
      </c>
      <c r="E46" s="179">
        <v>198525024.87</v>
      </c>
      <c r="F46" s="176"/>
      <c r="G46" s="176"/>
      <c r="H46" s="179">
        <v>32467758.77</v>
      </c>
      <c r="I46" s="179"/>
    </row>
    <row r="47" spans="1:9">
      <c r="A47" s="38" t="s">
        <v>354</v>
      </c>
      <c r="B47" s="10" t="s">
        <v>392</v>
      </c>
      <c r="C47" s="40">
        <v>24055857330.669998</v>
      </c>
      <c r="D47" s="40">
        <v>214595352.87</v>
      </c>
      <c r="E47" s="40">
        <v>197381228.05000001</v>
      </c>
      <c r="F47" s="30"/>
      <c r="G47" s="30"/>
      <c r="H47" s="40">
        <v>31107383.879999999</v>
      </c>
      <c r="I47" s="40"/>
    </row>
    <row r="48" spans="1:9">
      <c r="A48" s="38" t="s">
        <v>355</v>
      </c>
      <c r="B48" s="10" t="s">
        <v>393</v>
      </c>
      <c r="C48" s="40">
        <v>1400458576.6400001</v>
      </c>
      <c r="D48" s="40">
        <v>1058312.92</v>
      </c>
      <c r="E48" s="40">
        <v>978956.09</v>
      </c>
      <c r="F48" s="30"/>
      <c r="G48" s="30"/>
      <c r="H48" s="40">
        <v>894497.86</v>
      </c>
      <c r="I48" s="40"/>
    </row>
    <row r="49" spans="1:9">
      <c r="A49" s="38" t="s">
        <v>356</v>
      </c>
      <c r="B49" s="10" t="s">
        <v>394</v>
      </c>
      <c r="C49" s="40">
        <v>1043126174.71</v>
      </c>
      <c r="D49" s="40">
        <v>8355881.75</v>
      </c>
      <c r="E49" s="40">
        <v>37868.19</v>
      </c>
      <c r="F49" s="30"/>
      <c r="G49" s="30"/>
      <c r="H49" s="40">
        <v>286287.13</v>
      </c>
      <c r="I49" s="40"/>
    </row>
    <row r="50" spans="1:9">
      <c r="A50" s="38" t="s">
        <v>357</v>
      </c>
      <c r="B50" s="10" t="s">
        <v>395</v>
      </c>
      <c r="C50" s="40">
        <v>728260899.46000004</v>
      </c>
      <c r="D50" s="40">
        <v>14688369.16</v>
      </c>
      <c r="E50" s="40">
        <v>75556.52</v>
      </c>
      <c r="F50" s="30"/>
      <c r="G50" s="30"/>
      <c r="H50" s="40">
        <v>77489.61</v>
      </c>
      <c r="I50" s="40"/>
    </row>
    <row r="51" spans="1:9">
      <c r="A51" s="38" t="s">
        <v>358</v>
      </c>
      <c r="B51" s="10" t="s">
        <v>396</v>
      </c>
      <c r="C51" s="40">
        <v>552243852.25999999</v>
      </c>
      <c r="D51" s="40">
        <v>1451465.32</v>
      </c>
      <c r="E51" s="40">
        <v>14816.77</v>
      </c>
      <c r="F51" s="30"/>
      <c r="G51" s="30"/>
      <c r="H51" s="40">
        <v>12931.96</v>
      </c>
      <c r="I51" s="40"/>
    </row>
    <row r="52" spans="1:9">
      <c r="A52" s="38" t="s">
        <v>359</v>
      </c>
      <c r="B52" s="10" t="s">
        <v>397</v>
      </c>
      <c r="C52" s="40">
        <v>213327968.75</v>
      </c>
      <c r="D52" s="40">
        <v>5727.74</v>
      </c>
      <c r="E52" s="40">
        <v>5727.74</v>
      </c>
      <c r="F52" s="30"/>
      <c r="G52" s="30"/>
      <c r="H52" s="40">
        <v>85113.26</v>
      </c>
      <c r="I52" s="40"/>
    </row>
    <row r="53" spans="1:9">
      <c r="A53" s="38" t="s">
        <v>360</v>
      </c>
      <c r="B53" s="10" t="s">
        <v>398</v>
      </c>
      <c r="C53" s="40">
        <v>107010616.86</v>
      </c>
      <c r="D53" s="40">
        <v>315185.3</v>
      </c>
      <c r="E53" s="40">
        <v>1212.1199999999999</v>
      </c>
      <c r="F53" s="30"/>
      <c r="G53" s="30"/>
      <c r="H53" s="40">
        <v>3970.39</v>
      </c>
      <c r="I53" s="40"/>
    </row>
    <row r="54" spans="1:9">
      <c r="A54" s="38" t="s">
        <v>361</v>
      </c>
      <c r="B54" s="10" t="s">
        <v>399</v>
      </c>
      <c r="C54" s="40">
        <v>16519075.560000001</v>
      </c>
      <c r="D54" s="40">
        <v>29659.39</v>
      </c>
      <c r="E54" s="40">
        <v>29659.39</v>
      </c>
      <c r="F54" s="30"/>
      <c r="G54" s="30"/>
      <c r="H54" s="40">
        <v>84.68</v>
      </c>
      <c r="I54" s="40"/>
    </row>
    <row r="55" spans="1:9">
      <c r="A55" s="403" t="s">
        <v>362</v>
      </c>
      <c r="B55" s="241" t="s">
        <v>158</v>
      </c>
      <c r="C55" s="405">
        <v>139840116785.57001</v>
      </c>
      <c r="D55" s="405">
        <v>2813153142.7600002</v>
      </c>
      <c r="E55" s="405">
        <v>2628764840.1999998</v>
      </c>
      <c r="F55" s="405">
        <v>111721898578.78</v>
      </c>
      <c r="G55" s="405">
        <v>-703707813.61000001</v>
      </c>
      <c r="H55" s="405">
        <v>32467758.77</v>
      </c>
      <c r="I55" s="405"/>
    </row>
    <row r="56" spans="1:9">
      <c r="A56" s="9"/>
      <c r="B56" s="9"/>
      <c r="C56" s="9"/>
      <c r="D56" s="9"/>
      <c r="E56" s="9"/>
      <c r="F56" s="9"/>
      <c r="G56" s="9"/>
      <c r="H56" s="9"/>
      <c r="I56" s="9"/>
    </row>
  </sheetData>
  <mergeCells count="17">
    <mergeCell ref="I33:I36"/>
    <mergeCell ref="C33:F33"/>
    <mergeCell ref="G33:G36"/>
    <mergeCell ref="H33:H36"/>
    <mergeCell ref="D34:E34"/>
    <mergeCell ref="F34:F36"/>
    <mergeCell ref="D35:D36"/>
    <mergeCell ref="E35:E36"/>
    <mergeCell ref="E4:F4"/>
    <mergeCell ref="C6:F6"/>
    <mergeCell ref="H6:H9"/>
    <mergeCell ref="I6:I9"/>
    <mergeCell ref="D7:E7"/>
    <mergeCell ref="F7:F9"/>
    <mergeCell ref="D8:D9"/>
    <mergeCell ref="E8:E9"/>
    <mergeCell ref="G6:G9"/>
  </mergeCells>
  <phoneticPr fontId="12" type="noConversion"/>
  <pageMargins left="0.70866141732283472" right="0.70866141732283472" top="0.74803149606299213" bottom="0.74803149606299213" header="0.31496062992125984" footer="0.31496062992125984"/>
  <pageSetup paperSize="9" scale="91" fitToHeight="0" orientation="portrait" r:id="rId1"/>
  <rowBreaks count="1" manualBreakCount="1">
    <brk id="31" max="8" man="1"/>
  </rowBreaks>
  <ignoredErrors>
    <ignoredError sqref="A10:A28 A37:A55"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28B2-3801-4283-9ACD-5E021CB45C8C}">
  <sheetPr>
    <pageSetUpPr fitToPage="1"/>
  </sheetPr>
  <dimension ref="A1:H57"/>
  <sheetViews>
    <sheetView showGridLines="0" zoomScaleNormal="100" workbookViewId="0">
      <selection activeCell="I1" sqref="I1"/>
    </sheetView>
  </sheetViews>
  <sheetFormatPr defaultColWidth="8.58203125" defaultRowHeight="14.5"/>
  <cols>
    <col min="1" max="1" width="4.33203125" style="7" customWidth="1"/>
    <col min="2" max="2" width="42.83203125" style="7" customWidth="1"/>
    <col min="3" max="5" width="8.58203125" style="7"/>
    <col min="6" max="6" width="11.83203125" style="7" customWidth="1"/>
    <col min="7" max="7" width="11.33203125" style="7" customWidth="1"/>
    <col min="8" max="8" width="11.75" style="7" hidden="1" customWidth="1"/>
    <col min="9" max="16384" width="8.58203125" style="7"/>
  </cols>
  <sheetData>
    <row r="1" spans="1:8" ht="18.5">
      <c r="A1" s="3" t="s">
        <v>1223</v>
      </c>
      <c r="B1" s="9"/>
      <c r="C1" s="9"/>
      <c r="D1" s="9"/>
      <c r="E1" s="9"/>
      <c r="F1" s="9"/>
      <c r="G1" s="9"/>
      <c r="H1" s="9"/>
    </row>
    <row r="2" spans="1:8">
      <c r="A2" s="9"/>
      <c r="B2" s="9"/>
      <c r="C2" s="9"/>
      <c r="D2" s="9"/>
      <c r="E2" s="9"/>
      <c r="F2" s="9"/>
      <c r="G2" s="9"/>
      <c r="H2" s="9"/>
    </row>
    <row r="3" spans="1:8" ht="15.5">
      <c r="A3" s="165"/>
      <c r="B3" s="166"/>
      <c r="C3" s="166"/>
      <c r="D3" s="603"/>
      <c r="E3" s="603"/>
      <c r="F3" s="166"/>
      <c r="G3" s="166"/>
      <c r="H3" s="166"/>
    </row>
    <row r="4" spans="1:8">
      <c r="A4" s="10"/>
      <c r="B4" s="10"/>
      <c r="C4" s="92" t="s">
        <v>119</v>
      </c>
      <c r="D4" s="92" t="s">
        <v>120</v>
      </c>
      <c r="E4" s="92" t="s">
        <v>121</v>
      </c>
      <c r="F4" s="92" t="s">
        <v>171</v>
      </c>
      <c r="G4" s="92" t="s">
        <v>172</v>
      </c>
      <c r="H4" s="92" t="s">
        <v>250</v>
      </c>
    </row>
    <row r="5" spans="1:8" ht="19.5" customHeight="1">
      <c r="A5" s="10"/>
      <c r="B5" s="10"/>
      <c r="C5" s="590" t="s">
        <v>400</v>
      </c>
      <c r="D5" s="601"/>
      <c r="E5" s="601"/>
      <c r="F5" s="591"/>
      <c r="G5" s="579" t="s">
        <v>387</v>
      </c>
      <c r="H5" s="579" t="s">
        <v>389</v>
      </c>
    </row>
    <row r="6" spans="1:8" ht="49.5" customHeight="1">
      <c r="A6" s="10"/>
      <c r="B6" s="10"/>
      <c r="C6" s="352"/>
      <c r="D6" s="590" t="s">
        <v>390</v>
      </c>
      <c r="E6" s="591"/>
      <c r="F6" s="596" t="s">
        <v>401</v>
      </c>
      <c r="G6" s="579"/>
      <c r="H6" s="579"/>
    </row>
    <row r="7" spans="1:8">
      <c r="A7" s="10"/>
      <c r="B7" s="10"/>
      <c r="C7" s="352"/>
      <c r="D7" s="606"/>
      <c r="E7" s="579" t="s">
        <v>381</v>
      </c>
      <c r="F7" s="597"/>
      <c r="G7" s="579"/>
      <c r="H7" s="579"/>
    </row>
    <row r="8" spans="1:8">
      <c r="A8" s="164" t="s">
        <v>1210</v>
      </c>
      <c r="B8" s="148"/>
      <c r="C8" s="158"/>
      <c r="D8" s="607"/>
      <c r="E8" s="579"/>
      <c r="F8" s="598"/>
      <c r="G8" s="579"/>
      <c r="H8" s="579"/>
    </row>
    <row r="9" spans="1:8">
      <c r="A9" s="38" t="s">
        <v>337</v>
      </c>
      <c r="B9" s="10" t="s">
        <v>402</v>
      </c>
      <c r="C9" s="40">
        <v>1379818893.04355</v>
      </c>
      <c r="D9" s="40">
        <v>73139057.429999903</v>
      </c>
      <c r="E9" s="40">
        <v>70052587.409999907</v>
      </c>
      <c r="F9" s="40">
        <v>1379504080.6335499</v>
      </c>
      <c r="G9" s="40">
        <v>-29660162.460000001</v>
      </c>
      <c r="H9" s="39"/>
    </row>
    <row r="10" spans="1:8">
      <c r="A10" s="38" t="s">
        <v>338</v>
      </c>
      <c r="B10" s="10" t="s">
        <v>403</v>
      </c>
      <c r="C10" s="40">
        <v>133691080.18603</v>
      </c>
      <c r="D10" s="40">
        <v>31648620.940000001</v>
      </c>
      <c r="E10" s="40">
        <v>31599845.32</v>
      </c>
      <c r="F10" s="40">
        <v>133691080.18603</v>
      </c>
      <c r="G10" s="40">
        <v>-21925879.609999999</v>
      </c>
      <c r="H10" s="39"/>
    </row>
    <row r="11" spans="1:8">
      <c r="A11" s="38" t="s">
        <v>340</v>
      </c>
      <c r="B11" s="10" t="s">
        <v>404</v>
      </c>
      <c r="C11" s="40">
        <v>3869431091.3322802</v>
      </c>
      <c r="D11" s="40">
        <v>227060758.88</v>
      </c>
      <c r="E11" s="40">
        <v>225251831.53</v>
      </c>
      <c r="F11" s="40">
        <v>3869386091.3322802</v>
      </c>
      <c r="G11" s="40">
        <v>-73785293</v>
      </c>
      <c r="H11" s="39"/>
    </row>
    <row r="12" spans="1:8">
      <c r="A12" s="38" t="s">
        <v>342</v>
      </c>
      <c r="B12" s="10" t="s">
        <v>405</v>
      </c>
      <c r="C12" s="40">
        <v>4442646502.4786196</v>
      </c>
      <c r="D12" s="40">
        <v>7462344.7000000002</v>
      </c>
      <c r="E12" s="40">
        <v>7462344.7000000002</v>
      </c>
      <c r="F12" s="40">
        <v>4442646502.4786196</v>
      </c>
      <c r="G12" s="40">
        <v>-2901942.09</v>
      </c>
      <c r="H12" s="39"/>
    </row>
    <row r="13" spans="1:8">
      <c r="A13" s="38" t="s">
        <v>344</v>
      </c>
      <c r="B13" s="10" t="s">
        <v>406</v>
      </c>
      <c r="C13" s="40">
        <v>302030255.66255599</v>
      </c>
      <c r="D13" s="40">
        <v>2811038.42</v>
      </c>
      <c r="E13" s="40">
        <v>2811038.42</v>
      </c>
      <c r="F13" s="40">
        <v>302030255.66255599</v>
      </c>
      <c r="G13" s="40">
        <v>-1129320.6499999999</v>
      </c>
      <c r="H13" s="39"/>
    </row>
    <row r="14" spans="1:8">
      <c r="A14" s="38" t="s">
        <v>346</v>
      </c>
      <c r="B14" s="10" t="s">
        <v>407</v>
      </c>
      <c r="C14" s="40">
        <v>2544727852.6830602</v>
      </c>
      <c r="D14" s="40">
        <v>77709653.660000101</v>
      </c>
      <c r="E14" s="40">
        <v>77627457.250000104</v>
      </c>
      <c r="F14" s="40">
        <v>2544727852.6830602</v>
      </c>
      <c r="G14" s="40">
        <v>-54056301</v>
      </c>
      <c r="H14" s="39"/>
    </row>
    <row r="15" spans="1:8">
      <c r="A15" s="38" t="s">
        <v>348</v>
      </c>
      <c r="B15" s="10" t="s">
        <v>408</v>
      </c>
      <c r="C15" s="40">
        <v>3974308486.6004901</v>
      </c>
      <c r="D15" s="40">
        <v>67689045.780000106</v>
      </c>
      <c r="E15" s="40">
        <v>65309574.519999899</v>
      </c>
      <c r="F15" s="40">
        <v>3974308486.6004901</v>
      </c>
      <c r="G15" s="40">
        <v>-30496308</v>
      </c>
      <c r="H15" s="39"/>
    </row>
    <row r="16" spans="1:8">
      <c r="A16" s="38" t="s">
        <v>350</v>
      </c>
      <c r="B16" s="10" t="s">
        <v>409</v>
      </c>
      <c r="C16" s="40">
        <v>1576858528.35482</v>
      </c>
      <c r="D16" s="40">
        <v>33773558.399999999</v>
      </c>
      <c r="E16" s="40">
        <v>32436355.719999999</v>
      </c>
      <c r="F16" s="40">
        <v>1576399560.36482</v>
      </c>
      <c r="G16" s="40">
        <v>-13281805.359999999</v>
      </c>
      <c r="H16" s="39"/>
    </row>
    <row r="17" spans="1:8">
      <c r="A17" s="38" t="s">
        <v>352</v>
      </c>
      <c r="B17" s="10" t="s">
        <v>410</v>
      </c>
      <c r="C17" s="40">
        <v>281317033.80001199</v>
      </c>
      <c r="D17" s="40">
        <v>27065106.73</v>
      </c>
      <c r="E17" s="40">
        <v>26882537.449999999</v>
      </c>
      <c r="F17" s="40">
        <v>281317033.80001199</v>
      </c>
      <c r="G17" s="40">
        <v>-7157025.5199999996</v>
      </c>
      <c r="H17" s="39"/>
    </row>
    <row r="18" spans="1:8">
      <c r="A18" s="38" t="s">
        <v>353</v>
      </c>
      <c r="B18" s="10" t="s">
        <v>411</v>
      </c>
      <c r="C18" s="40">
        <v>924603932.08027899</v>
      </c>
      <c r="D18" s="40">
        <v>12613653.4</v>
      </c>
      <c r="E18" s="40">
        <v>12173867.689999999</v>
      </c>
      <c r="F18" s="40">
        <v>924603931.08027899</v>
      </c>
      <c r="G18" s="40">
        <v>-5947048.4100000001</v>
      </c>
      <c r="H18" s="39"/>
    </row>
    <row r="19" spans="1:8">
      <c r="A19" s="38" t="s">
        <v>354</v>
      </c>
      <c r="B19" s="10" t="s">
        <v>412</v>
      </c>
      <c r="C19" s="40">
        <v>1657396159.25757</v>
      </c>
      <c r="D19" s="40">
        <v>8843133.3100000005</v>
      </c>
      <c r="E19" s="40">
        <v>8397625.2400000002</v>
      </c>
      <c r="F19" s="40">
        <v>1657396159.25757</v>
      </c>
      <c r="G19" s="40">
        <v>-4358000.74</v>
      </c>
      <c r="H19" s="39"/>
    </row>
    <row r="20" spans="1:8">
      <c r="A20" s="38" t="s">
        <v>355</v>
      </c>
      <c r="B20" s="10" t="s">
        <v>413</v>
      </c>
      <c r="C20" s="40">
        <v>14824413340</v>
      </c>
      <c r="D20" s="40">
        <v>242978394</v>
      </c>
      <c r="E20" s="40">
        <v>242303913.88999999</v>
      </c>
      <c r="F20" s="40">
        <v>14824235246</v>
      </c>
      <c r="G20" s="40">
        <v>-108409356</v>
      </c>
      <c r="H20" s="39"/>
    </row>
    <row r="21" spans="1:8">
      <c r="A21" s="38" t="s">
        <v>356</v>
      </c>
      <c r="B21" s="10" t="s">
        <v>414</v>
      </c>
      <c r="C21" s="40">
        <v>1274450282.39747</v>
      </c>
      <c r="D21" s="40">
        <v>39806069.829999998</v>
      </c>
      <c r="E21" s="40">
        <v>39732965.600000001</v>
      </c>
      <c r="F21" s="40">
        <v>1274450282.39747</v>
      </c>
      <c r="G21" s="40">
        <v>-17893605.969999999</v>
      </c>
      <c r="H21" s="39"/>
    </row>
    <row r="22" spans="1:8">
      <c r="A22" s="38" t="s">
        <v>357</v>
      </c>
      <c r="B22" s="10" t="s">
        <v>415</v>
      </c>
      <c r="C22" s="40">
        <v>802263369.57016206</v>
      </c>
      <c r="D22" s="40">
        <v>22459701.32</v>
      </c>
      <c r="E22" s="40">
        <v>22062899.920000002</v>
      </c>
      <c r="F22" s="40">
        <v>802263369.57016206</v>
      </c>
      <c r="G22" s="40">
        <v>-6520839.3899999997</v>
      </c>
      <c r="H22" s="39"/>
    </row>
    <row r="23" spans="1:8">
      <c r="A23" s="38" t="s">
        <v>358</v>
      </c>
      <c r="B23" s="10" t="s">
        <v>416</v>
      </c>
      <c r="C23" s="40">
        <v>31739921.1143362</v>
      </c>
      <c r="D23" s="40"/>
      <c r="E23" s="40"/>
      <c r="F23" s="40">
        <v>31739921.1143362</v>
      </c>
      <c r="G23" s="40">
        <v>-11505.32</v>
      </c>
      <c r="H23" s="39"/>
    </row>
    <row r="24" spans="1:8">
      <c r="A24" s="38" t="s">
        <v>359</v>
      </c>
      <c r="B24" s="10" t="s">
        <v>417</v>
      </c>
      <c r="C24" s="40">
        <v>37801227.043837301</v>
      </c>
      <c r="D24" s="40">
        <v>1588276.11</v>
      </c>
      <c r="E24" s="40">
        <v>1525708.72</v>
      </c>
      <c r="F24" s="40">
        <v>37801227.043837301</v>
      </c>
      <c r="G24" s="40">
        <v>-394196.61</v>
      </c>
      <c r="H24" s="39"/>
    </row>
    <row r="25" spans="1:8">
      <c r="A25" s="38" t="s">
        <v>360</v>
      </c>
      <c r="B25" s="10" t="s">
        <v>418</v>
      </c>
      <c r="C25" s="40">
        <v>317740277.10487902</v>
      </c>
      <c r="D25" s="40">
        <v>9075711.8200000003</v>
      </c>
      <c r="E25" s="40">
        <v>9075711.8200000003</v>
      </c>
      <c r="F25" s="40">
        <v>317740277.10487902</v>
      </c>
      <c r="G25" s="40">
        <v>-4320302.16</v>
      </c>
      <c r="H25" s="39"/>
    </row>
    <row r="26" spans="1:8">
      <c r="A26" s="38" t="s">
        <v>361</v>
      </c>
      <c r="B26" s="10" t="s">
        <v>419</v>
      </c>
      <c r="C26" s="40">
        <v>147099037.033178</v>
      </c>
      <c r="D26" s="40">
        <v>23633540.77</v>
      </c>
      <c r="E26" s="40">
        <v>23317879.350000001</v>
      </c>
      <c r="F26" s="40">
        <v>147099037.033178</v>
      </c>
      <c r="G26" s="40">
        <v>-13969298.609999999</v>
      </c>
      <c r="H26" s="39"/>
    </row>
    <row r="27" spans="1:8">
      <c r="A27" s="38" t="s">
        <v>362</v>
      </c>
      <c r="B27" s="10" t="s">
        <v>420</v>
      </c>
      <c r="C27" s="40">
        <v>30755917</v>
      </c>
      <c r="D27" s="40">
        <v>563275</v>
      </c>
      <c r="E27" s="40">
        <v>372324</v>
      </c>
      <c r="F27" s="40">
        <v>30755917</v>
      </c>
      <c r="G27" s="40">
        <v>-8868619</v>
      </c>
      <c r="H27" s="39"/>
    </row>
    <row r="28" spans="1:8">
      <c r="A28" s="403" t="s">
        <v>363</v>
      </c>
      <c r="B28" s="241" t="s">
        <v>158</v>
      </c>
      <c r="C28" s="405">
        <v>38553093186.720001</v>
      </c>
      <c r="D28" s="405">
        <v>909920940.5</v>
      </c>
      <c r="E28" s="405">
        <v>898396468.55000007</v>
      </c>
      <c r="F28" s="405">
        <v>38552096311.32</v>
      </c>
      <c r="G28" s="405">
        <v>-405086809.89999998</v>
      </c>
      <c r="H28" s="56"/>
    </row>
    <row r="29" spans="1:8">
      <c r="A29" s="9"/>
      <c r="B29" s="9"/>
      <c r="C29" s="9"/>
      <c r="D29" s="9"/>
      <c r="E29" s="9"/>
      <c r="F29" s="9"/>
      <c r="G29" s="9"/>
      <c r="H29" s="9"/>
    </row>
    <row r="30" spans="1:8" ht="31" customHeight="1">
      <c r="A30" s="568" t="s">
        <v>421</v>
      </c>
      <c r="B30" s="568"/>
      <c r="C30" s="568"/>
      <c r="D30" s="568"/>
      <c r="E30" s="568"/>
      <c r="F30" s="568"/>
      <c r="G30" s="568"/>
      <c r="H30" s="9"/>
    </row>
    <row r="31" spans="1:8" ht="15.5">
      <c r="A31" s="165"/>
      <c r="B31" s="166"/>
      <c r="C31" s="166"/>
      <c r="D31" s="603"/>
      <c r="E31" s="603"/>
      <c r="F31" s="166"/>
      <c r="G31" s="166"/>
      <c r="H31" s="9"/>
    </row>
    <row r="32" spans="1:8">
      <c r="A32" s="10"/>
      <c r="B32" s="10"/>
      <c r="C32" s="92" t="s">
        <v>119</v>
      </c>
      <c r="D32" s="92" t="s">
        <v>120</v>
      </c>
      <c r="E32" s="92" t="s">
        <v>121</v>
      </c>
      <c r="F32" s="92" t="s">
        <v>171</v>
      </c>
      <c r="G32" s="92" t="s">
        <v>172</v>
      </c>
      <c r="H32" s="92" t="s">
        <v>250</v>
      </c>
    </row>
    <row r="33" spans="1:8" ht="19.5" customHeight="1">
      <c r="A33" s="565"/>
      <c r="B33" s="565"/>
      <c r="C33" s="590" t="s">
        <v>400</v>
      </c>
      <c r="D33" s="601"/>
      <c r="E33" s="601"/>
      <c r="F33" s="591"/>
      <c r="G33" s="579" t="s">
        <v>387</v>
      </c>
      <c r="H33" s="579" t="s">
        <v>389</v>
      </c>
    </row>
    <row r="34" spans="1:8" ht="49.5" customHeight="1">
      <c r="A34" s="565"/>
      <c r="B34" s="565"/>
      <c r="C34" s="563"/>
      <c r="D34" s="590" t="s">
        <v>390</v>
      </c>
      <c r="E34" s="591"/>
      <c r="F34" s="596" t="s">
        <v>401</v>
      </c>
      <c r="G34" s="579"/>
      <c r="H34" s="579"/>
    </row>
    <row r="35" spans="1:8">
      <c r="A35" s="565"/>
      <c r="B35" s="565"/>
      <c r="C35" s="563"/>
      <c r="D35" s="606"/>
      <c r="E35" s="579" t="s">
        <v>381</v>
      </c>
      <c r="F35" s="597"/>
      <c r="G35" s="579"/>
      <c r="H35" s="579"/>
    </row>
    <row r="36" spans="1:8">
      <c r="A36" s="164" t="s">
        <v>262</v>
      </c>
      <c r="B36" s="148"/>
      <c r="C36" s="564"/>
      <c r="D36" s="607"/>
      <c r="E36" s="579"/>
      <c r="F36" s="598"/>
      <c r="G36" s="579"/>
      <c r="H36" s="579"/>
    </row>
    <row r="37" spans="1:8">
      <c r="A37" s="38" t="s">
        <v>337</v>
      </c>
      <c r="B37" s="10" t="s">
        <v>402</v>
      </c>
      <c r="C37" s="40">
        <v>1362111096.1600001</v>
      </c>
      <c r="D37" s="40">
        <v>74391747.769999996</v>
      </c>
      <c r="E37" s="40">
        <v>72931592.400000006</v>
      </c>
      <c r="F37" s="40">
        <v>1361798642.1600001</v>
      </c>
      <c r="G37" s="40">
        <v>-31238609.699999999</v>
      </c>
      <c r="H37" s="9"/>
    </row>
    <row r="38" spans="1:8">
      <c r="A38" s="38" t="s">
        <v>338</v>
      </c>
      <c r="B38" s="10" t="s">
        <v>403</v>
      </c>
      <c r="C38" s="40">
        <v>181181537.46000001</v>
      </c>
      <c r="D38" s="40">
        <v>31407159.399999999</v>
      </c>
      <c r="E38" s="40">
        <v>31407159.399999999</v>
      </c>
      <c r="F38" s="40">
        <v>181181537.46000001</v>
      </c>
      <c r="G38" s="40">
        <v>-22353999</v>
      </c>
      <c r="H38" s="9"/>
    </row>
    <row r="39" spans="1:8">
      <c r="A39" s="38" t="s">
        <v>340</v>
      </c>
      <c r="B39" s="10" t="s">
        <v>404</v>
      </c>
      <c r="C39" s="40">
        <v>4253149640.5799999</v>
      </c>
      <c r="D39" s="40">
        <v>161451647.97</v>
      </c>
      <c r="E39" s="40">
        <v>135489538.22999999</v>
      </c>
      <c r="F39" s="40">
        <v>4253104640.5700002</v>
      </c>
      <c r="G39" s="40">
        <v>-76102663.549999997</v>
      </c>
      <c r="H39" s="9"/>
    </row>
    <row r="40" spans="1:8">
      <c r="A40" s="38" t="s">
        <v>342</v>
      </c>
      <c r="B40" s="10" t="s">
        <v>405</v>
      </c>
      <c r="C40" s="40">
        <v>4705001237.4899998</v>
      </c>
      <c r="D40" s="40">
        <v>7269869.2800000003</v>
      </c>
      <c r="E40" s="40">
        <v>7269869.2800000003</v>
      </c>
      <c r="F40" s="40">
        <v>4705001237.4899998</v>
      </c>
      <c r="G40" s="40">
        <v>-3896805.53</v>
      </c>
      <c r="H40" s="9"/>
    </row>
    <row r="41" spans="1:8">
      <c r="A41" s="38" t="s">
        <v>344</v>
      </c>
      <c r="B41" s="10" t="s">
        <v>406</v>
      </c>
      <c r="C41" s="40">
        <v>313142001.14999998</v>
      </c>
      <c r="D41" s="40">
        <v>1883094.42</v>
      </c>
      <c r="E41" s="40">
        <v>1883094.42</v>
      </c>
      <c r="F41" s="40">
        <v>313142001.14999998</v>
      </c>
      <c r="G41" s="40">
        <v>-655543.89</v>
      </c>
      <c r="H41" s="9"/>
    </row>
    <row r="42" spans="1:8">
      <c r="A42" s="38" t="s">
        <v>346</v>
      </c>
      <c r="B42" s="10" t="s">
        <v>407</v>
      </c>
      <c r="C42" s="40">
        <v>2542477192.2399998</v>
      </c>
      <c r="D42" s="40">
        <v>80503959.090000004</v>
      </c>
      <c r="E42" s="40">
        <v>80347136.430000007</v>
      </c>
      <c r="F42" s="40">
        <v>2542477192.2399998</v>
      </c>
      <c r="G42" s="40">
        <v>-33842818.689999998</v>
      </c>
      <c r="H42" s="9"/>
    </row>
    <row r="43" spans="1:8">
      <c r="A43" s="38" t="s">
        <v>348</v>
      </c>
      <c r="B43" s="10" t="s">
        <v>408</v>
      </c>
      <c r="C43" s="40">
        <v>3985280780.2199998</v>
      </c>
      <c r="D43" s="40">
        <v>76538702.329999998</v>
      </c>
      <c r="E43" s="40">
        <v>56882938.939999998</v>
      </c>
      <c r="F43" s="40">
        <v>3985280780.2199998</v>
      </c>
      <c r="G43" s="40">
        <v>-31981091.899999999</v>
      </c>
      <c r="H43" s="9"/>
    </row>
    <row r="44" spans="1:8">
      <c r="A44" s="38" t="s">
        <v>350</v>
      </c>
      <c r="B44" s="10" t="s">
        <v>409</v>
      </c>
      <c r="C44" s="40">
        <v>1713651527.3699999</v>
      </c>
      <c r="D44" s="40">
        <v>82823501.590000004</v>
      </c>
      <c r="E44" s="40">
        <v>81051659.859999999</v>
      </c>
      <c r="F44" s="40">
        <v>1713178217.3699999</v>
      </c>
      <c r="G44" s="40">
        <v>-35544912.899999999</v>
      </c>
      <c r="H44" s="9"/>
    </row>
    <row r="45" spans="1:8">
      <c r="A45" s="38" t="s">
        <v>352</v>
      </c>
      <c r="B45" s="10" t="s">
        <v>410</v>
      </c>
      <c r="C45" s="40">
        <v>294711335.93000001</v>
      </c>
      <c r="D45" s="40">
        <v>29592282.260000002</v>
      </c>
      <c r="E45" s="40">
        <v>29561498.149999999</v>
      </c>
      <c r="F45" s="40">
        <v>294711335.93000001</v>
      </c>
      <c r="G45" s="40">
        <v>-6670808.6799999997</v>
      </c>
      <c r="H45" s="9"/>
    </row>
    <row r="46" spans="1:8">
      <c r="A46" s="38" t="s">
        <v>353</v>
      </c>
      <c r="B46" s="10" t="s">
        <v>411</v>
      </c>
      <c r="C46" s="40">
        <v>909790034.52999997</v>
      </c>
      <c r="D46" s="40">
        <v>6574054.4400000004</v>
      </c>
      <c r="E46" s="40">
        <v>6304217.1299999999</v>
      </c>
      <c r="F46" s="40">
        <v>909790033.52999997</v>
      </c>
      <c r="G46" s="40">
        <v>-3511615.73</v>
      </c>
      <c r="H46" s="9"/>
    </row>
    <row r="47" spans="1:8">
      <c r="A47" s="38" t="s">
        <v>354</v>
      </c>
      <c r="B47" s="10" t="s">
        <v>412</v>
      </c>
      <c r="C47" s="40">
        <v>1479465509.0999999</v>
      </c>
      <c r="D47" s="40">
        <v>6227479.4699999997</v>
      </c>
      <c r="E47" s="40">
        <v>5460474.4400000004</v>
      </c>
      <c r="F47" s="40">
        <v>1479465509.0999999</v>
      </c>
      <c r="G47" s="40">
        <v>-2540210.91</v>
      </c>
      <c r="H47" s="9"/>
    </row>
    <row r="48" spans="1:8">
      <c r="A48" s="38" t="s">
        <v>355</v>
      </c>
      <c r="B48" s="10" t="s">
        <v>413</v>
      </c>
      <c r="C48" s="40">
        <v>14880840887.209999</v>
      </c>
      <c r="D48" s="40">
        <v>211057526.94999999</v>
      </c>
      <c r="E48" s="40">
        <v>196960619.43000001</v>
      </c>
      <c r="F48" s="40">
        <v>14880646668.26</v>
      </c>
      <c r="G48" s="40">
        <v>-65505738.280000001</v>
      </c>
      <c r="H48" s="9"/>
    </row>
    <row r="49" spans="1:8">
      <c r="A49" s="38" t="s">
        <v>356</v>
      </c>
      <c r="B49" s="10" t="s">
        <v>414</v>
      </c>
      <c r="C49" s="40">
        <v>1256797795.02</v>
      </c>
      <c r="D49" s="40">
        <v>22504233.550000001</v>
      </c>
      <c r="E49" s="40">
        <v>22504233.550000001</v>
      </c>
      <c r="F49" s="40">
        <v>1256797795.02</v>
      </c>
      <c r="G49" s="40">
        <v>-13137442.710000001</v>
      </c>
      <c r="H49" s="9"/>
    </row>
    <row r="50" spans="1:8">
      <c r="A50" s="38" t="s">
        <v>357</v>
      </c>
      <c r="B50" s="10" t="s">
        <v>415</v>
      </c>
      <c r="C50" s="40">
        <v>782393374.25</v>
      </c>
      <c r="D50" s="40">
        <v>23888958.02</v>
      </c>
      <c r="E50" s="40">
        <v>23567390.140000001</v>
      </c>
      <c r="F50" s="40">
        <v>782393374.25</v>
      </c>
      <c r="G50" s="40">
        <v>-5713030.6500000004</v>
      </c>
      <c r="H50" s="9"/>
    </row>
    <row r="51" spans="1:8">
      <c r="A51" s="38" t="s">
        <v>358</v>
      </c>
      <c r="B51" s="10" t="s">
        <v>416</v>
      </c>
      <c r="C51" s="40">
        <v>31810647.91</v>
      </c>
      <c r="D51" s="40"/>
      <c r="E51" s="40"/>
      <c r="F51" s="40">
        <v>31810647.91</v>
      </c>
      <c r="G51" s="40">
        <v>-7574.17</v>
      </c>
      <c r="H51" s="40"/>
    </row>
    <row r="52" spans="1:8">
      <c r="A52" s="38" t="s">
        <v>359</v>
      </c>
      <c r="B52" s="10" t="s">
        <v>417</v>
      </c>
      <c r="C52" s="40">
        <v>43595166.57</v>
      </c>
      <c r="D52" s="40">
        <v>1557546.06</v>
      </c>
      <c r="E52" s="40">
        <v>1440954.49</v>
      </c>
      <c r="F52" s="40">
        <v>43595166.57</v>
      </c>
      <c r="G52" s="40">
        <v>-469751.91</v>
      </c>
      <c r="H52" s="9"/>
    </row>
    <row r="53" spans="1:8">
      <c r="A53" s="38" t="s">
        <v>360</v>
      </c>
      <c r="B53" s="10" t="s">
        <v>418</v>
      </c>
      <c r="C53" s="40">
        <v>359980504.86000001</v>
      </c>
      <c r="D53" s="40">
        <v>7680049.5300000003</v>
      </c>
      <c r="E53" s="40">
        <v>7677329.4400000004</v>
      </c>
      <c r="F53" s="40">
        <v>359980504.86000001</v>
      </c>
      <c r="G53" s="40">
        <v>-4437926.76</v>
      </c>
      <c r="H53" s="9"/>
    </row>
    <row r="54" spans="1:8">
      <c r="A54" s="38" t="s">
        <v>361</v>
      </c>
      <c r="B54" s="10" t="s">
        <v>419</v>
      </c>
      <c r="C54" s="40">
        <v>155058401.53999999</v>
      </c>
      <c r="D54" s="40">
        <v>21783060.059999999</v>
      </c>
      <c r="E54" s="40">
        <v>21760572.219999999</v>
      </c>
      <c r="F54" s="40">
        <v>155058401.53999999</v>
      </c>
      <c r="G54" s="40">
        <v>-12449173.52</v>
      </c>
      <c r="H54" s="9"/>
    </row>
    <row r="55" spans="1:8">
      <c r="A55" s="38" t="s">
        <v>362</v>
      </c>
      <c r="B55" s="10" t="s">
        <v>420</v>
      </c>
      <c r="C55" s="40">
        <v>68126016.090000004</v>
      </c>
      <c r="D55" s="40">
        <v>2697582.91</v>
      </c>
      <c r="E55" s="40">
        <v>1671555.94</v>
      </c>
      <c r="F55" s="40">
        <v>68126016.090000004</v>
      </c>
      <c r="G55" s="40">
        <v>-17603293.460000001</v>
      </c>
      <c r="H55" s="9"/>
    </row>
    <row r="56" spans="1:8">
      <c r="A56" s="403" t="s">
        <v>363</v>
      </c>
      <c r="B56" s="241" t="s">
        <v>158</v>
      </c>
      <c r="C56" s="405">
        <v>39318564685.679993</v>
      </c>
      <c r="D56" s="405">
        <v>849832455.09999979</v>
      </c>
      <c r="E56" s="405">
        <v>784171833.88999999</v>
      </c>
      <c r="F56" s="405">
        <v>39317539701.719994</v>
      </c>
      <c r="G56" s="405">
        <v>-367663011.94</v>
      </c>
      <c r="H56" s="405"/>
    </row>
    <row r="57" spans="1:8">
      <c r="A57" s="9"/>
      <c r="B57" s="9"/>
      <c r="C57" s="9"/>
      <c r="D57" s="9"/>
      <c r="E57" s="9"/>
      <c r="F57" s="9"/>
      <c r="G57" s="9"/>
      <c r="H57" s="9"/>
    </row>
  </sheetData>
  <mergeCells count="17">
    <mergeCell ref="F34:F36"/>
    <mergeCell ref="D35:D36"/>
    <mergeCell ref="E35:E36"/>
    <mergeCell ref="H33:H36"/>
    <mergeCell ref="A30:G30"/>
    <mergeCell ref="D31:E31"/>
    <mergeCell ref="C33:F33"/>
    <mergeCell ref="G33:G36"/>
    <mergeCell ref="D34:E34"/>
    <mergeCell ref="D3:E3"/>
    <mergeCell ref="C5:F5"/>
    <mergeCell ref="G5:G8"/>
    <mergeCell ref="H5:H8"/>
    <mergeCell ref="D6:E6"/>
    <mergeCell ref="D7:D8"/>
    <mergeCell ref="E7:E8"/>
    <mergeCell ref="F6:F8"/>
  </mergeCells>
  <pageMargins left="0.70866141732283472" right="0.70866141732283472" top="0.74803149606299213" bottom="0.74803149606299213" header="0.31496062992125984" footer="0.31496062992125984"/>
  <pageSetup paperSize="9" scale="77" orientation="portrait" r:id="rId1"/>
  <ignoredErrors>
    <ignoredError sqref="A9:A28 A37:A5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E1CF1-AB7B-46EE-9911-0F12163CDD40}">
  <sheetPr>
    <pageSetUpPr fitToPage="1"/>
  </sheetPr>
  <dimension ref="A1:E30"/>
  <sheetViews>
    <sheetView showGridLines="0" zoomScaleNormal="100" workbookViewId="0">
      <selection activeCell="F1" sqref="F1"/>
    </sheetView>
  </sheetViews>
  <sheetFormatPr defaultColWidth="8.58203125" defaultRowHeight="14.5"/>
  <cols>
    <col min="1" max="1" width="4.33203125" style="7" customWidth="1"/>
    <col min="2" max="2" width="41" style="7" customWidth="1"/>
    <col min="3" max="3" width="10.83203125" style="7" customWidth="1"/>
    <col min="4" max="5" width="11.58203125" style="7" customWidth="1"/>
    <col min="6" max="16384" width="8.58203125" style="7"/>
  </cols>
  <sheetData>
    <row r="1" spans="1:5" ht="18.5">
      <c r="A1" s="3" t="s">
        <v>1224</v>
      </c>
      <c r="B1" s="9"/>
      <c r="C1" s="9"/>
      <c r="D1" s="9"/>
      <c r="E1" s="9"/>
    </row>
    <row r="2" spans="1:5" ht="18.5">
      <c r="A2" s="3"/>
      <c r="B2" s="9"/>
      <c r="C2" s="9"/>
      <c r="D2" s="9"/>
      <c r="E2" s="9"/>
    </row>
    <row r="3" spans="1:5">
      <c r="A3" s="611"/>
      <c r="B3" s="611"/>
      <c r="C3" s="16"/>
      <c r="D3" s="16"/>
      <c r="E3" s="16"/>
    </row>
    <row r="4" spans="1:5">
      <c r="A4" s="611"/>
      <c r="B4" s="611"/>
      <c r="C4" s="6"/>
      <c r="D4" s="121" t="s">
        <v>119</v>
      </c>
      <c r="E4" s="121" t="s">
        <v>120</v>
      </c>
    </row>
    <row r="5" spans="1:5">
      <c r="A5" s="611"/>
      <c r="B5" s="611"/>
      <c r="C5" s="6"/>
      <c r="D5" s="579" t="s">
        <v>422</v>
      </c>
      <c r="E5" s="579"/>
    </row>
    <row r="6" spans="1:5">
      <c r="A6" s="611"/>
      <c r="B6" s="611"/>
      <c r="C6" s="10"/>
      <c r="D6" s="579"/>
      <c r="E6" s="579"/>
    </row>
    <row r="7" spans="1:5" ht="38.5" customHeight="1">
      <c r="A7" s="612" t="s">
        <v>1210</v>
      </c>
      <c r="B7" s="612"/>
      <c r="C7" s="148"/>
      <c r="D7" s="33" t="s">
        <v>423</v>
      </c>
      <c r="E7" s="33" t="s">
        <v>424</v>
      </c>
    </row>
    <row r="8" spans="1:5">
      <c r="A8" s="38" t="s">
        <v>337</v>
      </c>
      <c r="B8" s="610" t="s">
        <v>425</v>
      </c>
      <c r="C8" s="610"/>
      <c r="D8" s="40">
        <v>53847.17</v>
      </c>
      <c r="E8" s="40">
        <v>-19880.97</v>
      </c>
    </row>
    <row r="9" spans="1:5" ht="14.15" customHeight="1">
      <c r="A9" s="38" t="s">
        <v>338</v>
      </c>
      <c r="B9" s="610" t="s">
        <v>426</v>
      </c>
      <c r="C9" s="610"/>
      <c r="D9" s="40">
        <v>30383159.66</v>
      </c>
      <c r="E9" s="40">
        <v>-29364523.539999999</v>
      </c>
    </row>
    <row r="10" spans="1:5" hidden="1">
      <c r="A10" s="38" t="s">
        <v>340</v>
      </c>
      <c r="B10" s="608" t="s">
        <v>427</v>
      </c>
      <c r="C10" s="608"/>
      <c r="D10" s="40"/>
      <c r="E10" s="40"/>
    </row>
    <row r="11" spans="1:5">
      <c r="A11" s="38" t="s">
        <v>342</v>
      </c>
      <c r="B11" s="608" t="s">
        <v>428</v>
      </c>
      <c r="C11" s="608"/>
      <c r="D11" s="40">
        <v>4936853.16</v>
      </c>
      <c r="E11" s="40">
        <v>-4437524.53</v>
      </c>
    </row>
    <row r="12" spans="1:5">
      <c r="A12" s="38" t="s">
        <v>344</v>
      </c>
      <c r="B12" s="608" t="s">
        <v>429</v>
      </c>
      <c r="C12" s="608"/>
      <c r="D12" s="40">
        <v>25446306.5</v>
      </c>
      <c r="E12" s="40">
        <v>-24926999.010000002</v>
      </c>
    </row>
    <row r="13" spans="1:5" hidden="1">
      <c r="A13" s="38" t="s">
        <v>346</v>
      </c>
      <c r="B13" s="608" t="s">
        <v>430</v>
      </c>
      <c r="C13" s="608"/>
      <c r="D13" s="40"/>
      <c r="E13" s="40"/>
    </row>
    <row r="14" spans="1:5" hidden="1">
      <c r="A14" s="38" t="s">
        <v>348</v>
      </c>
      <c r="B14" s="608" t="s">
        <v>431</v>
      </c>
      <c r="C14" s="608"/>
      <c r="D14" s="40"/>
      <c r="E14" s="40"/>
    </row>
    <row r="15" spans="1:5">
      <c r="A15" s="403" t="s">
        <v>350</v>
      </c>
      <c r="B15" s="609" t="s">
        <v>158</v>
      </c>
      <c r="C15" s="609"/>
      <c r="D15" s="405">
        <v>30437006.829999998</v>
      </c>
      <c r="E15" s="405">
        <v>-29384404.510000002</v>
      </c>
    </row>
    <row r="16" spans="1:5">
      <c r="A16" s="554"/>
      <c r="B16" s="555"/>
      <c r="C16" s="555"/>
      <c r="D16" s="556"/>
      <c r="E16" s="556"/>
    </row>
    <row r="17" spans="1:5">
      <c r="A17" s="9"/>
      <c r="B17" s="9"/>
      <c r="C17" s="9"/>
      <c r="D17" s="9"/>
      <c r="E17" s="9"/>
    </row>
    <row r="18" spans="1:5">
      <c r="A18" s="611"/>
      <c r="B18" s="611"/>
      <c r="C18" s="6"/>
      <c r="D18" s="121" t="s">
        <v>119</v>
      </c>
      <c r="E18" s="121" t="s">
        <v>120</v>
      </c>
    </row>
    <row r="19" spans="1:5">
      <c r="A19" s="611"/>
      <c r="B19" s="611"/>
      <c r="C19" s="6"/>
      <c r="D19" s="579" t="s">
        <v>422</v>
      </c>
      <c r="E19" s="579"/>
    </row>
    <row r="20" spans="1:5">
      <c r="A20" s="611"/>
      <c r="B20" s="611"/>
      <c r="C20" s="442"/>
      <c r="D20" s="579"/>
      <c r="E20" s="579"/>
    </row>
    <row r="21" spans="1:5" ht="36">
      <c r="A21" s="612" t="s">
        <v>262</v>
      </c>
      <c r="B21" s="612"/>
      <c r="C21" s="148"/>
      <c r="D21" s="436" t="s">
        <v>423</v>
      </c>
      <c r="E21" s="436" t="s">
        <v>424</v>
      </c>
    </row>
    <row r="22" spans="1:5">
      <c r="A22" s="38" t="s">
        <v>337</v>
      </c>
      <c r="B22" s="610" t="s">
        <v>425</v>
      </c>
      <c r="C22" s="610"/>
      <c r="D22" s="40">
        <v>53847.17</v>
      </c>
      <c r="E22" s="40">
        <v>-19880.98</v>
      </c>
    </row>
    <row r="23" spans="1:5">
      <c r="A23" s="38" t="s">
        <v>338</v>
      </c>
      <c r="B23" s="610" t="s">
        <v>426</v>
      </c>
      <c r="C23" s="610"/>
      <c r="D23" s="40">
        <v>27791366.41</v>
      </c>
      <c r="E23" s="40">
        <v>-26127803.100000001</v>
      </c>
    </row>
    <row r="24" spans="1:5" hidden="1">
      <c r="A24" s="38" t="s">
        <v>340</v>
      </c>
      <c r="B24" s="608" t="s">
        <v>427</v>
      </c>
      <c r="C24" s="608"/>
      <c r="D24" s="40"/>
      <c r="E24" s="40"/>
    </row>
    <row r="25" spans="1:5">
      <c r="A25" s="38" t="s">
        <v>342</v>
      </c>
      <c r="B25" s="608" t="s">
        <v>428</v>
      </c>
      <c r="C25" s="608"/>
      <c r="D25" s="40">
        <v>4967742.5999999996</v>
      </c>
      <c r="E25" s="40">
        <v>-4437524.53</v>
      </c>
    </row>
    <row r="26" spans="1:5">
      <c r="A26" s="38" t="s">
        <v>344</v>
      </c>
      <c r="B26" s="608" t="s">
        <v>429</v>
      </c>
      <c r="C26" s="608"/>
      <c r="D26" s="40">
        <v>22823623.809999999</v>
      </c>
      <c r="E26" s="40">
        <v>-21690278.57</v>
      </c>
    </row>
    <row r="27" spans="1:5" hidden="1">
      <c r="A27" s="38" t="s">
        <v>346</v>
      </c>
      <c r="B27" s="608" t="s">
        <v>430</v>
      </c>
      <c r="C27" s="608"/>
      <c r="D27" s="40"/>
      <c r="E27" s="40"/>
    </row>
    <row r="28" spans="1:5" hidden="1">
      <c r="A28" s="38" t="s">
        <v>348</v>
      </c>
      <c r="B28" s="608" t="s">
        <v>431</v>
      </c>
      <c r="C28" s="608"/>
      <c r="D28" s="40"/>
      <c r="E28" s="40"/>
    </row>
    <row r="29" spans="1:5">
      <c r="A29" s="403" t="s">
        <v>350</v>
      </c>
      <c r="B29" s="609" t="s">
        <v>158</v>
      </c>
      <c r="C29" s="609"/>
      <c r="D29" s="405">
        <v>27845213.579999998</v>
      </c>
      <c r="E29" s="405">
        <v>-26147684.079999998</v>
      </c>
    </row>
    <row r="30" spans="1:5">
      <c r="A30" s="502"/>
      <c r="B30" s="502"/>
      <c r="C30" s="502"/>
      <c r="D30" s="502"/>
      <c r="E30" s="502"/>
    </row>
  </sheetData>
  <mergeCells count="27">
    <mergeCell ref="B14:C14"/>
    <mergeCell ref="B15:C15"/>
    <mergeCell ref="B8:C8"/>
    <mergeCell ref="B9:C9"/>
    <mergeCell ref="B10:C10"/>
    <mergeCell ref="B11:C11"/>
    <mergeCell ref="B12:C12"/>
    <mergeCell ref="B13:C13"/>
    <mergeCell ref="A7:B7"/>
    <mergeCell ref="A3:B3"/>
    <mergeCell ref="A4:B4"/>
    <mergeCell ref="A5:B5"/>
    <mergeCell ref="D5:E6"/>
    <mergeCell ref="A6:B6"/>
    <mergeCell ref="A18:B18"/>
    <mergeCell ref="A19:B19"/>
    <mergeCell ref="D19:E20"/>
    <mergeCell ref="A20:B20"/>
    <mergeCell ref="A21:B21"/>
    <mergeCell ref="B27:C27"/>
    <mergeCell ref="B28:C28"/>
    <mergeCell ref="B29:C29"/>
    <mergeCell ref="B22:C22"/>
    <mergeCell ref="B23:C23"/>
    <mergeCell ref="B24:C24"/>
    <mergeCell ref="B25:C25"/>
    <mergeCell ref="B26:C26"/>
  </mergeCells>
  <pageMargins left="0.70866141732283472" right="0.70866141732283472" top="0.74803149606299213" bottom="0.74803149606299213" header="0.31496062992125984" footer="0.31496062992125984"/>
  <pageSetup paperSize="9" scale="99" fitToHeight="0" orientation="portrait" r:id="rId1"/>
  <ignoredErrors>
    <ignoredError sqref="A8:A15 A22:A2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63173-439B-4B0B-B14F-8B26722B6EBC}">
  <dimension ref="A1:C9"/>
  <sheetViews>
    <sheetView showGridLines="0" zoomScaleNormal="100" workbookViewId="0">
      <selection activeCell="C2" sqref="C2"/>
    </sheetView>
  </sheetViews>
  <sheetFormatPr defaultColWidth="8.58203125" defaultRowHeight="14.5"/>
  <cols>
    <col min="1" max="1" width="8.58203125" style="7"/>
    <col min="2" max="2" width="68.75" style="7" customWidth="1"/>
    <col min="3" max="16384" width="8.58203125" style="7"/>
  </cols>
  <sheetData>
    <row r="1" spans="1:3">
      <c r="A1" s="9"/>
      <c r="B1" s="9"/>
    </row>
    <row r="2" spans="1:3" ht="21">
      <c r="A2" s="61">
        <v>1</v>
      </c>
      <c r="B2" s="61" t="s">
        <v>1</v>
      </c>
    </row>
    <row r="3" spans="1:3" ht="10" customHeight="1">
      <c r="A3" s="65"/>
      <c r="B3" s="61"/>
    </row>
    <row r="4" spans="1:3" ht="17.25" customHeight="1">
      <c r="A4" s="316" t="s">
        <v>2</v>
      </c>
      <c r="B4" s="317" t="s">
        <v>3</v>
      </c>
    </row>
    <row r="5" spans="1:3" ht="17.25" customHeight="1">
      <c r="A5" s="316" t="s">
        <v>4</v>
      </c>
      <c r="B5" s="317" t="s">
        <v>5</v>
      </c>
      <c r="C5" s="50"/>
    </row>
    <row r="6" spans="1:3" ht="17.25" customHeight="1">
      <c r="A6" s="316" t="s">
        <v>6</v>
      </c>
      <c r="B6" s="317" t="s">
        <v>7</v>
      </c>
      <c r="C6" s="50"/>
    </row>
    <row r="7" spans="1:3" ht="17.25" customHeight="1">
      <c r="A7" s="316" t="s">
        <v>8</v>
      </c>
      <c r="B7" s="317" t="s">
        <v>9</v>
      </c>
      <c r="C7" s="50"/>
    </row>
    <row r="8" spans="1:3" ht="17.25" customHeight="1">
      <c r="A8" s="316" t="s">
        <v>10</v>
      </c>
      <c r="B8" s="317" t="s">
        <v>11</v>
      </c>
      <c r="C8" s="50"/>
    </row>
    <row r="9" spans="1:3" ht="17.149999999999999" customHeight="1">
      <c r="A9" s="316"/>
      <c r="B9" s="317"/>
      <c r="C9" s="50"/>
    </row>
  </sheetData>
  <hyperlinks>
    <hyperlink ref="B4" location="'Table 1.1'!A1" display="Own funds" xr:uid="{26C3C0BA-8F9B-4DA7-8752-71E40FA16B74}"/>
    <hyperlink ref="B5" location="'Table 1.2'!A1" display="Overview of total risk exposure amounts (EU OV1)" xr:uid="{EC60A52A-C3ED-4E39-A307-45336A343F9C}"/>
    <hyperlink ref="B6" location="'Table 1.3'!A1" display="Capital Ratios" xr:uid="{A38671BF-763D-442F-AF24-09C228B2717D}"/>
    <hyperlink ref="B7" location="'Table 1.4'!A1" display="Key Metrics template (EU KM1)" xr:uid="{BA37B55D-C740-4E81-8472-6E38497FA9DC}"/>
    <hyperlink ref="B8" location="'Table 1.5'!A1" display="Financial conglomerates information on own funds and capital adequacy ratio (EU INS2)" xr:uid="{7A108BC0-F570-47D2-AE32-CD4FF4E0B2AB}"/>
  </hyperlinks>
  <pageMargins left="0.7" right="0.7" top="0.75" bottom="0.75" header="0.3" footer="0.3"/>
  <pageSetup paperSize="9" scale="8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39CC-51CC-47D8-98F4-59DCD5FE4A3B}">
  <sheetPr>
    <pageSetUpPr fitToPage="1"/>
  </sheetPr>
  <dimension ref="A1:K11"/>
  <sheetViews>
    <sheetView showGridLines="0" zoomScaleNormal="100" workbookViewId="0">
      <selection activeCell="C1" sqref="C1"/>
    </sheetView>
  </sheetViews>
  <sheetFormatPr defaultColWidth="8.58203125" defaultRowHeight="14.5"/>
  <cols>
    <col min="1" max="1" width="8.58203125" style="7"/>
    <col min="2" max="2" width="79" style="7" customWidth="1"/>
    <col min="3" max="16384" width="8.58203125" style="7"/>
  </cols>
  <sheetData>
    <row r="1" spans="1:11">
      <c r="A1" s="9"/>
      <c r="B1" s="9"/>
    </row>
    <row r="2" spans="1:11" ht="17.149999999999999" customHeight="1">
      <c r="A2" s="61">
        <v>3</v>
      </c>
      <c r="B2" s="61" t="s">
        <v>35</v>
      </c>
      <c r="D2" s="35"/>
      <c r="E2" s="35"/>
    </row>
    <row r="3" spans="1:11" ht="10" customHeight="1">
      <c r="A3" s="58"/>
      <c r="B3" s="60"/>
      <c r="D3" s="35"/>
      <c r="E3" s="35"/>
    </row>
    <row r="4" spans="1:11" ht="17.25" customHeight="1">
      <c r="A4" s="316" t="s">
        <v>36</v>
      </c>
      <c r="B4" s="318" t="s">
        <v>37</v>
      </c>
      <c r="D4" s="35"/>
      <c r="E4" s="35"/>
      <c r="F4" s="67"/>
      <c r="G4" s="50"/>
      <c r="K4" s="67"/>
    </row>
    <row r="5" spans="1:11" ht="17.25" customHeight="1">
      <c r="A5" s="316" t="s">
        <v>38</v>
      </c>
      <c r="B5" s="318" t="s">
        <v>39</v>
      </c>
      <c r="D5" s="35"/>
      <c r="E5" s="35"/>
      <c r="F5" s="67"/>
      <c r="G5" s="50"/>
      <c r="K5" s="67"/>
    </row>
    <row r="6" spans="1:11" ht="17.25" customHeight="1">
      <c r="A6" s="316" t="s">
        <v>40</v>
      </c>
      <c r="B6" s="318" t="s">
        <v>41</v>
      </c>
      <c r="D6" s="35"/>
      <c r="E6" s="35"/>
      <c r="F6" s="67"/>
      <c r="G6" s="50"/>
      <c r="K6" s="67"/>
    </row>
    <row r="7" spans="1:11" ht="17.25" customHeight="1">
      <c r="A7" s="316" t="s">
        <v>42</v>
      </c>
      <c r="B7" s="318" t="s">
        <v>44</v>
      </c>
      <c r="D7" s="35"/>
      <c r="E7" s="35"/>
      <c r="F7" s="67"/>
      <c r="G7" s="50"/>
      <c r="K7" s="67"/>
    </row>
    <row r="8" spans="1:11" ht="17.25" customHeight="1">
      <c r="A8" s="316" t="s">
        <v>43</v>
      </c>
      <c r="B8" s="318" t="s">
        <v>46</v>
      </c>
      <c r="D8" s="35"/>
      <c r="E8" s="35"/>
      <c r="F8" s="67"/>
      <c r="G8" s="50"/>
      <c r="K8" s="67"/>
    </row>
    <row r="9" spans="1:11" ht="17.25" customHeight="1">
      <c r="A9" s="316" t="s">
        <v>45</v>
      </c>
      <c r="B9" s="318" t="s">
        <v>48</v>
      </c>
      <c r="D9" s="35"/>
      <c r="E9" s="35"/>
      <c r="F9" s="67"/>
      <c r="G9" s="50"/>
      <c r="K9" s="67"/>
    </row>
    <row r="10" spans="1:11" ht="17.25" customHeight="1">
      <c r="A10" s="316" t="s">
        <v>47</v>
      </c>
      <c r="B10" s="318" t="s">
        <v>49</v>
      </c>
      <c r="D10" s="35"/>
      <c r="E10" s="35"/>
      <c r="F10" s="67"/>
      <c r="G10" s="50"/>
      <c r="K10" s="67"/>
    </row>
    <row r="11" spans="1:11" ht="17.25" customHeight="1">
      <c r="A11" s="9"/>
      <c r="B11" s="9"/>
    </row>
  </sheetData>
  <hyperlinks>
    <hyperlink ref="B4" location="'Table 3.1'!A1" display="Analysis of CCR exposure by approach (EU CCR1)" xr:uid="{9AA8A998-2B1B-434B-A56C-595503B55F5D}"/>
    <hyperlink ref="B5" location="'Table 3.2'!A1" display="Transactions subject to own funds requirements for CVA risk (EU CCR2)" xr:uid="{902EED50-DD8E-4DD7-9043-2DEDD294E8D2}"/>
    <hyperlink ref="B6" location="'Table 3.3'!A1" display="Standardised approach – CCR exposures by regulatory exposure class and risk weights (EU CCR3)" xr:uid="{F540FC9D-D1E6-4102-A882-44BE3DB66EE0}"/>
    <hyperlink ref="B7" location="'Table 3.4'!A1" display="Composition of collateral for CCR exposures (EU CRR5)" xr:uid="{2C9B6DC3-4E1F-4FA1-808A-7534BB949403}"/>
    <hyperlink ref="B8" location="'Table 3.5'!A1" display="Credit derivatives exposures (EU CCR6)" xr:uid="{6CF4FC31-7B83-4B25-94A8-D86FCCC4ED3D}"/>
    <hyperlink ref="B9" location="'Table 3.6'!A1" display="Exposures to CCPs (EU CCR8)" xr:uid="{4CB55BA3-25E4-4178-A7BF-7F0298A73182}"/>
    <hyperlink ref="B10" location="'Table 3.7'!A1" display="Market risk under the standardised approach (EU MR1)" xr:uid="{E4EA1DDA-366C-43E9-923A-62B82E7DBC0A}"/>
  </hyperlinks>
  <pageMargins left="0.7" right="0.7" top="0.75" bottom="0.75" header="0.3" footer="0.3"/>
  <pageSetup paperSize="9" scale="9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B5FD5-945D-4AAC-81FB-46FF38A74A75}">
  <sheetPr>
    <pageSetUpPr fitToPage="1"/>
  </sheetPr>
  <dimension ref="A1:J46"/>
  <sheetViews>
    <sheetView showGridLines="0" zoomScaleNormal="100" zoomScalePageLayoutView="90" workbookViewId="0">
      <selection activeCell="K1" sqref="K1"/>
    </sheetView>
  </sheetViews>
  <sheetFormatPr defaultColWidth="8.33203125" defaultRowHeight="14.5"/>
  <cols>
    <col min="1" max="1" width="8.33203125" style="25" customWidth="1"/>
    <col min="2" max="2" width="44.75" style="7" customWidth="1"/>
    <col min="3" max="3" width="9" style="7" bestFit="1" customWidth="1"/>
    <col min="4" max="10" width="7.5" style="7" customWidth="1"/>
    <col min="11" max="16384" width="8.33203125" style="7"/>
  </cols>
  <sheetData>
    <row r="1" spans="1:10" ht="18.5">
      <c r="A1" s="3" t="s">
        <v>433</v>
      </c>
      <c r="B1" s="181"/>
      <c r="C1" s="9"/>
      <c r="D1" s="9"/>
      <c r="E1" s="70"/>
      <c r="F1" s="70"/>
      <c r="G1" s="70"/>
      <c r="H1" s="9"/>
      <c r="I1" s="182"/>
      <c r="J1" s="182"/>
    </row>
    <row r="2" spans="1:10" s="69" customFormat="1">
      <c r="A2" s="183"/>
      <c r="B2" s="184"/>
      <c r="C2" s="70"/>
      <c r="D2" s="8"/>
      <c r="E2" s="8"/>
      <c r="F2" s="8"/>
      <c r="G2" s="8"/>
      <c r="H2" s="8"/>
      <c r="I2" s="8"/>
      <c r="J2" s="8"/>
    </row>
    <row r="3" spans="1:10" s="69" customFormat="1" ht="16.5" customHeight="1">
      <c r="A3" s="613" t="s">
        <v>434</v>
      </c>
      <c r="B3" s="613"/>
      <c r="C3" s="613"/>
      <c r="D3" s="613"/>
      <c r="E3" s="613"/>
      <c r="F3" s="613"/>
      <c r="G3" s="613"/>
      <c r="H3" s="613"/>
      <c r="I3" s="613"/>
      <c r="J3" s="613"/>
    </row>
    <row r="4" spans="1:10" s="69" customFormat="1" ht="12">
      <c r="A4" s="183"/>
      <c r="B4" s="184"/>
      <c r="C4" s="8"/>
      <c r="D4" s="8"/>
      <c r="E4" s="8"/>
      <c r="F4" s="8"/>
      <c r="G4" s="8"/>
      <c r="H4" s="8"/>
      <c r="I4" s="8"/>
      <c r="J4" s="8"/>
    </row>
    <row r="5" spans="1:10" s="69" customFormat="1" ht="10.5" customHeight="1">
      <c r="A5" s="613" t="s">
        <v>435</v>
      </c>
      <c r="B5" s="613"/>
      <c r="C5" s="613"/>
      <c r="D5" s="613"/>
      <c r="E5" s="613"/>
      <c r="F5" s="613"/>
      <c r="G5" s="613"/>
      <c r="H5" s="613"/>
      <c r="I5" s="613"/>
      <c r="J5" s="613"/>
    </row>
    <row r="6" spans="1:10" s="69" customFormat="1" ht="12">
      <c r="A6" s="183"/>
      <c r="B6" s="184"/>
      <c r="C6" s="8"/>
      <c r="D6" s="8"/>
      <c r="E6" s="8"/>
      <c r="F6" s="8"/>
      <c r="G6" s="8"/>
      <c r="H6" s="8"/>
      <c r="I6" s="8"/>
      <c r="J6" s="8"/>
    </row>
    <row r="7" spans="1:10" s="69" customFormat="1" ht="35.5" customHeight="1">
      <c r="A7" s="613" t="s">
        <v>436</v>
      </c>
      <c r="B7" s="613"/>
      <c r="C7" s="613"/>
      <c r="D7" s="613"/>
      <c r="E7" s="613"/>
      <c r="F7" s="613"/>
      <c r="G7" s="613"/>
      <c r="H7" s="613"/>
      <c r="I7" s="613"/>
      <c r="J7" s="613"/>
    </row>
    <row r="8" spans="1:10" s="69" customFormat="1" ht="12">
      <c r="A8" s="183"/>
      <c r="B8" s="184"/>
      <c r="C8" s="8"/>
      <c r="D8" s="8"/>
      <c r="E8" s="8"/>
      <c r="F8" s="8"/>
      <c r="G8" s="8"/>
      <c r="H8" s="8"/>
      <c r="I8" s="8"/>
      <c r="J8" s="8"/>
    </row>
    <row r="9" spans="1:10" s="69" customFormat="1" ht="12">
      <c r="A9" s="613" t="s">
        <v>437</v>
      </c>
      <c r="B9" s="613"/>
      <c r="C9" s="613"/>
      <c r="D9" s="613"/>
      <c r="E9" s="613"/>
      <c r="F9" s="613"/>
      <c r="G9" s="613"/>
      <c r="H9" s="613"/>
      <c r="I9" s="613"/>
      <c r="J9" s="613"/>
    </row>
    <row r="10" spans="1:10" s="69" customFormat="1" ht="12">
      <c r="A10" s="183"/>
      <c r="B10" s="184"/>
      <c r="C10" s="8"/>
      <c r="D10" s="8"/>
      <c r="E10" s="8"/>
      <c r="F10" s="8"/>
      <c r="G10" s="8"/>
      <c r="H10" s="8"/>
      <c r="I10" s="8"/>
      <c r="J10" s="8"/>
    </row>
    <row r="11" spans="1:10" s="69" customFormat="1" ht="51" customHeight="1">
      <c r="A11" s="613" t="s">
        <v>438</v>
      </c>
      <c r="B11" s="613"/>
      <c r="C11" s="613"/>
      <c r="D11" s="613"/>
      <c r="E11" s="613"/>
      <c r="F11" s="613"/>
      <c r="G11" s="613"/>
      <c r="H11" s="613"/>
      <c r="I11" s="613"/>
      <c r="J11" s="613"/>
    </row>
    <row r="12" spans="1:10" s="69" customFormat="1" ht="12">
      <c r="A12" s="119"/>
      <c r="B12" s="119"/>
      <c r="C12" s="119"/>
      <c r="D12" s="119"/>
      <c r="E12" s="119"/>
      <c r="F12" s="119"/>
      <c r="G12" s="119"/>
      <c r="H12" s="119"/>
      <c r="I12" s="119"/>
      <c r="J12" s="119"/>
    </row>
    <row r="13" spans="1:10" s="69" customFormat="1" ht="22.5" customHeight="1">
      <c r="A13" s="613" t="s">
        <v>439</v>
      </c>
      <c r="B13" s="613"/>
      <c r="C13" s="613"/>
      <c r="D13" s="613"/>
      <c r="E13" s="613"/>
      <c r="F13" s="613"/>
      <c r="G13" s="613"/>
      <c r="H13" s="613"/>
      <c r="I13" s="613"/>
      <c r="J13" s="613"/>
    </row>
    <row r="14" spans="1:10" s="69" customFormat="1" ht="12" customHeight="1">
      <c r="A14" s="183"/>
      <c r="B14" s="184"/>
      <c r="C14" s="8"/>
      <c r="D14" s="8"/>
      <c r="E14" s="8"/>
      <c r="F14" s="8"/>
      <c r="G14" s="8"/>
      <c r="H14" s="8"/>
      <c r="I14" s="8"/>
      <c r="J14" s="8"/>
    </row>
    <row r="15" spans="1:10" s="69" customFormat="1" ht="27" customHeight="1">
      <c r="A15" s="613" t="s">
        <v>440</v>
      </c>
      <c r="B15" s="613"/>
      <c r="C15" s="613"/>
      <c r="D15" s="613"/>
      <c r="E15" s="613"/>
      <c r="F15" s="613"/>
      <c r="G15" s="613"/>
      <c r="H15" s="613"/>
      <c r="I15" s="613"/>
      <c r="J15" s="613"/>
    </row>
    <row r="16" spans="1:10" s="69" customFormat="1" ht="12">
      <c r="A16" s="43"/>
      <c r="B16" s="185"/>
      <c r="C16" s="43"/>
      <c r="D16" s="43"/>
      <c r="E16" s="43"/>
      <c r="F16" s="43"/>
      <c r="G16" s="43"/>
      <c r="H16" s="43"/>
      <c r="I16" s="43"/>
      <c r="J16" s="43"/>
    </row>
    <row r="17" spans="1:10" s="69" customFormat="1" ht="12">
      <c r="A17" s="11"/>
      <c r="B17" s="10"/>
      <c r="C17" s="92" t="s">
        <v>119</v>
      </c>
      <c r="D17" s="92" t="s">
        <v>120</v>
      </c>
      <c r="E17" s="92" t="s">
        <v>121</v>
      </c>
      <c r="F17" s="92" t="s">
        <v>171</v>
      </c>
      <c r="G17" s="92" t="s">
        <v>172</v>
      </c>
      <c r="H17" s="92" t="s">
        <v>250</v>
      </c>
      <c r="I17" s="92" t="s">
        <v>251</v>
      </c>
      <c r="J17" s="92" t="s">
        <v>252</v>
      </c>
    </row>
    <row r="18" spans="1:10" s="69" customFormat="1" ht="84">
      <c r="A18" s="31" t="s">
        <v>1210</v>
      </c>
      <c r="B18" s="32"/>
      <c r="C18" s="33" t="s">
        <v>441</v>
      </c>
      <c r="D18" s="33" t="s">
        <v>442</v>
      </c>
      <c r="E18" s="33" t="s">
        <v>443</v>
      </c>
      <c r="F18" s="33" t="s">
        <v>444</v>
      </c>
      <c r="G18" s="33" t="s">
        <v>445</v>
      </c>
      <c r="H18" s="33" t="s">
        <v>446</v>
      </c>
      <c r="I18" s="33" t="s">
        <v>259</v>
      </c>
      <c r="J18" s="33" t="s">
        <v>447</v>
      </c>
    </row>
    <row r="19" spans="1:10" hidden="1">
      <c r="A19" s="11" t="s">
        <v>448</v>
      </c>
      <c r="B19" s="10" t="s">
        <v>449</v>
      </c>
      <c r="C19" s="30"/>
      <c r="D19" s="30"/>
      <c r="E19" s="30"/>
      <c r="F19" s="11" t="s">
        <v>450</v>
      </c>
      <c r="G19" s="11"/>
      <c r="H19" s="10"/>
      <c r="I19" s="30"/>
      <c r="J19" s="30"/>
    </row>
    <row r="20" spans="1:10" hidden="1">
      <c r="A20" s="11" t="s">
        <v>451</v>
      </c>
      <c r="B20" s="10" t="s">
        <v>452</v>
      </c>
      <c r="C20" s="328"/>
      <c r="D20" s="328"/>
      <c r="E20" s="328"/>
      <c r="F20" s="11" t="s">
        <v>450</v>
      </c>
      <c r="G20" s="11"/>
      <c r="H20" s="186"/>
      <c r="I20" s="328"/>
      <c r="J20" s="328"/>
    </row>
    <row r="21" spans="1:10">
      <c r="A21" s="11">
        <v>1</v>
      </c>
      <c r="B21" s="10" t="s">
        <v>453</v>
      </c>
      <c r="C21" s="40">
        <v>574062880.20000005</v>
      </c>
      <c r="D21" s="40">
        <v>909925409.37950003</v>
      </c>
      <c r="E21" s="464"/>
      <c r="F21" s="474" t="s">
        <v>450</v>
      </c>
      <c r="G21" s="40">
        <v>3644983926.7490001</v>
      </c>
      <c r="H21" s="40">
        <v>2077583605.4112999</v>
      </c>
      <c r="I21" s="40">
        <v>2077583605.4112999</v>
      </c>
      <c r="J21" s="40">
        <v>719442105.1099</v>
      </c>
    </row>
    <row r="22" spans="1:10" hidden="1">
      <c r="A22" s="11">
        <v>2</v>
      </c>
      <c r="B22" s="10" t="s">
        <v>454</v>
      </c>
      <c r="C22" s="464"/>
      <c r="D22" s="464"/>
      <c r="E22" s="464"/>
      <c r="F22" s="464"/>
      <c r="G22" s="464"/>
      <c r="H22" s="464"/>
      <c r="I22" s="464"/>
      <c r="J22" s="464"/>
    </row>
    <row r="23" spans="1:10" hidden="1">
      <c r="A23" s="11" t="s">
        <v>455</v>
      </c>
      <c r="B23" s="12" t="s">
        <v>456</v>
      </c>
      <c r="C23" s="464"/>
      <c r="D23" s="464"/>
      <c r="E23" s="464"/>
      <c r="F23" s="464"/>
      <c r="G23" s="464"/>
      <c r="H23" s="464"/>
      <c r="I23" s="464"/>
      <c r="J23" s="464"/>
    </row>
    <row r="24" spans="1:10" hidden="1">
      <c r="A24" s="11" t="s">
        <v>457</v>
      </c>
      <c r="B24" s="12" t="s">
        <v>458</v>
      </c>
      <c r="C24" s="464"/>
      <c r="D24" s="464"/>
      <c r="E24" s="464"/>
      <c r="F24" s="464"/>
      <c r="G24" s="464"/>
      <c r="H24" s="464"/>
      <c r="I24" s="464"/>
      <c r="J24" s="464"/>
    </row>
    <row r="25" spans="1:10" hidden="1">
      <c r="A25" s="11" t="s">
        <v>459</v>
      </c>
      <c r="B25" s="12" t="s">
        <v>460</v>
      </c>
      <c r="C25" s="464"/>
      <c r="D25" s="464"/>
      <c r="E25" s="464"/>
      <c r="F25" s="464"/>
      <c r="G25" s="464"/>
      <c r="H25" s="464"/>
      <c r="I25" s="464"/>
      <c r="J25" s="464"/>
    </row>
    <row r="26" spans="1:10" hidden="1">
      <c r="A26" s="11">
        <v>3</v>
      </c>
      <c r="B26" s="10" t="s">
        <v>461</v>
      </c>
      <c r="C26" s="464"/>
      <c r="D26" s="464"/>
      <c r="E26" s="464"/>
      <c r="F26" s="464"/>
      <c r="G26" s="464"/>
      <c r="H26" s="464"/>
      <c r="I26" s="464"/>
      <c r="J26" s="464"/>
    </row>
    <row r="27" spans="1:10" hidden="1">
      <c r="A27" s="11">
        <v>4</v>
      </c>
      <c r="B27" s="10" t="s">
        <v>462</v>
      </c>
      <c r="C27" s="464"/>
      <c r="D27" s="464"/>
      <c r="E27" s="464"/>
      <c r="F27" s="464"/>
      <c r="G27" s="464"/>
      <c r="H27" s="464"/>
      <c r="I27" s="464"/>
      <c r="J27" s="464"/>
    </row>
    <row r="28" spans="1:10" hidden="1">
      <c r="A28" s="11">
        <v>5</v>
      </c>
      <c r="B28" s="10" t="s">
        <v>463</v>
      </c>
      <c r="C28" s="464"/>
      <c r="D28" s="464"/>
      <c r="E28" s="464"/>
      <c r="F28" s="464"/>
      <c r="G28" s="464"/>
      <c r="H28" s="464"/>
      <c r="I28" s="464"/>
      <c r="J28" s="464"/>
    </row>
    <row r="29" spans="1:10">
      <c r="A29" s="51">
        <v>6</v>
      </c>
      <c r="B29" s="21" t="s">
        <v>158</v>
      </c>
      <c r="C29" s="465"/>
      <c r="D29" s="465"/>
      <c r="E29" s="465"/>
      <c r="F29" s="465"/>
      <c r="G29" s="179">
        <f>+G21</f>
        <v>3644983926.7490001</v>
      </c>
      <c r="H29" s="179">
        <f t="shared" ref="H29:J29" si="0">+H21</f>
        <v>2077583605.4112999</v>
      </c>
      <c r="I29" s="179">
        <f t="shared" si="0"/>
        <v>2077583605.4112999</v>
      </c>
      <c r="J29" s="179">
        <f t="shared" si="0"/>
        <v>719442105.1099</v>
      </c>
    </row>
    <row r="30" spans="1:10">
      <c r="A30" s="181"/>
      <c r="B30" s="9"/>
      <c r="C30" s="9"/>
      <c r="D30" s="9"/>
      <c r="E30" s="9"/>
      <c r="F30" s="9"/>
      <c r="G30" s="9"/>
      <c r="H30" s="9"/>
      <c r="I30" s="9"/>
      <c r="J30" s="9"/>
    </row>
    <row r="31" spans="1:10" s="141" customFormat="1" ht="31" customHeight="1">
      <c r="A31" s="614" t="s">
        <v>464</v>
      </c>
      <c r="B31" s="614"/>
      <c r="C31" s="614"/>
      <c r="D31" s="614"/>
      <c r="E31" s="614"/>
      <c r="F31" s="614"/>
      <c r="G31" s="614"/>
      <c r="H31" s="614"/>
      <c r="I31" s="614"/>
      <c r="J31" s="614"/>
    </row>
    <row r="32" spans="1:10">
      <c r="A32" s="181"/>
      <c r="B32" s="9"/>
      <c r="C32" s="9"/>
      <c r="D32" s="9"/>
      <c r="E32" s="9"/>
      <c r="F32" s="9"/>
      <c r="G32" s="9"/>
      <c r="H32" s="9"/>
      <c r="I32" s="9"/>
      <c r="J32" s="9"/>
    </row>
    <row r="33" spans="1:10" ht="30" customHeight="1">
      <c r="A33" s="11"/>
      <c r="B33" s="10"/>
      <c r="C33" s="92" t="s">
        <v>119</v>
      </c>
      <c r="D33" s="92" t="s">
        <v>120</v>
      </c>
      <c r="E33" s="92" t="s">
        <v>121</v>
      </c>
      <c r="F33" s="92" t="s">
        <v>171</v>
      </c>
      <c r="G33" s="92" t="s">
        <v>172</v>
      </c>
      <c r="H33" s="92" t="s">
        <v>250</v>
      </c>
      <c r="I33" s="92" t="s">
        <v>251</v>
      </c>
      <c r="J33" s="92" t="s">
        <v>252</v>
      </c>
    </row>
    <row r="34" spans="1:10" ht="84">
      <c r="A34" s="31" t="s">
        <v>262</v>
      </c>
      <c r="B34" s="32"/>
      <c r="C34" s="33" t="s">
        <v>441</v>
      </c>
      <c r="D34" s="33" t="s">
        <v>442</v>
      </c>
      <c r="E34" s="33" t="s">
        <v>443</v>
      </c>
      <c r="F34" s="33" t="s">
        <v>444</v>
      </c>
      <c r="G34" s="33" t="s">
        <v>445</v>
      </c>
      <c r="H34" s="33" t="s">
        <v>446</v>
      </c>
      <c r="I34" s="33" t="s">
        <v>259</v>
      </c>
      <c r="J34" s="33" t="s">
        <v>447</v>
      </c>
    </row>
    <row r="35" spans="1:10" hidden="1">
      <c r="A35" s="11" t="s">
        <v>448</v>
      </c>
      <c r="B35" s="10" t="s">
        <v>449</v>
      </c>
      <c r="C35" s="10"/>
      <c r="D35" s="10"/>
      <c r="E35" s="10"/>
      <c r="F35" s="11" t="s">
        <v>450</v>
      </c>
      <c r="G35" s="11"/>
      <c r="H35" s="10"/>
      <c r="I35" s="10"/>
      <c r="J35" s="10"/>
    </row>
    <row r="36" spans="1:10" hidden="1">
      <c r="A36" s="11" t="s">
        <v>451</v>
      </c>
      <c r="B36" s="10" t="s">
        <v>452</v>
      </c>
      <c r="C36" s="186"/>
      <c r="D36" s="186"/>
      <c r="E36" s="186"/>
      <c r="F36" s="11" t="s">
        <v>450</v>
      </c>
      <c r="G36" s="11"/>
      <c r="H36" s="186"/>
      <c r="I36" s="186"/>
      <c r="J36" s="186"/>
    </row>
    <row r="37" spans="1:10">
      <c r="A37" s="11">
        <v>1</v>
      </c>
      <c r="B37" s="10" t="s">
        <v>453</v>
      </c>
      <c r="C37" s="40">
        <v>641577278.76320004</v>
      </c>
      <c r="D37" s="40">
        <v>817438856.3628</v>
      </c>
      <c r="E37" s="10"/>
      <c r="F37" s="11" t="s">
        <v>450</v>
      </c>
      <c r="G37" s="40">
        <v>3648971749.4461002</v>
      </c>
      <c r="H37" s="40">
        <v>2042622590.9763</v>
      </c>
      <c r="I37" s="40">
        <v>2042622590.9763</v>
      </c>
      <c r="J37" s="40">
        <v>583019588.54850006</v>
      </c>
    </row>
    <row r="38" spans="1:10" hidden="1">
      <c r="A38" s="11">
        <v>2</v>
      </c>
      <c r="B38" s="10" t="s">
        <v>454</v>
      </c>
      <c r="C38" s="10"/>
      <c r="D38" s="10"/>
      <c r="E38" s="10"/>
      <c r="F38" s="10"/>
      <c r="G38" s="10"/>
      <c r="H38" s="10"/>
      <c r="I38" s="10"/>
      <c r="J38" s="10"/>
    </row>
    <row r="39" spans="1:10" ht="18.649999999999999" hidden="1" customHeight="1">
      <c r="A39" s="11" t="s">
        <v>455</v>
      </c>
      <c r="B39" s="12" t="s">
        <v>456</v>
      </c>
      <c r="C39" s="10"/>
      <c r="D39" s="10"/>
      <c r="E39" s="10"/>
      <c r="F39" s="10"/>
      <c r="G39" s="10"/>
      <c r="H39" s="10"/>
      <c r="I39" s="10"/>
      <c r="J39" s="10"/>
    </row>
    <row r="40" spans="1:10" hidden="1">
      <c r="A40" s="11" t="s">
        <v>457</v>
      </c>
      <c r="B40" s="12" t="s">
        <v>458</v>
      </c>
      <c r="C40" s="10"/>
      <c r="D40" s="10"/>
      <c r="E40" s="10"/>
      <c r="F40" s="10"/>
      <c r="G40" s="10"/>
      <c r="H40" s="10"/>
      <c r="I40" s="10"/>
      <c r="J40" s="10"/>
    </row>
    <row r="41" spans="1:10" hidden="1">
      <c r="A41" s="11" t="s">
        <v>459</v>
      </c>
      <c r="B41" s="12" t="s">
        <v>460</v>
      </c>
      <c r="C41" s="10"/>
      <c r="D41" s="10"/>
      <c r="E41" s="10"/>
      <c r="F41" s="10"/>
      <c r="G41" s="10"/>
      <c r="H41" s="10"/>
      <c r="I41" s="10"/>
      <c r="J41" s="10"/>
    </row>
    <row r="42" spans="1:10" hidden="1">
      <c r="A42" s="11">
        <v>3</v>
      </c>
      <c r="B42" s="10" t="s">
        <v>461</v>
      </c>
      <c r="C42" s="10"/>
      <c r="D42" s="10"/>
      <c r="E42" s="10"/>
      <c r="F42" s="10"/>
      <c r="G42" s="10"/>
      <c r="H42" s="10"/>
      <c r="I42" s="10"/>
      <c r="J42" s="10"/>
    </row>
    <row r="43" spans="1:10" hidden="1">
      <c r="A43" s="11">
        <v>4</v>
      </c>
      <c r="B43" s="10" t="s">
        <v>462</v>
      </c>
      <c r="C43" s="10"/>
      <c r="D43" s="10"/>
      <c r="E43" s="10"/>
      <c r="F43" s="10"/>
      <c r="G43" s="10"/>
      <c r="H43" s="10"/>
      <c r="I43" s="10"/>
      <c r="J43" s="10"/>
    </row>
    <row r="44" spans="1:10" hidden="1">
      <c r="A44" s="11">
        <v>5</v>
      </c>
      <c r="B44" s="10" t="s">
        <v>463</v>
      </c>
      <c r="C44" s="10"/>
      <c r="D44" s="10"/>
      <c r="E44" s="10"/>
      <c r="F44" s="10"/>
      <c r="G44" s="10"/>
      <c r="H44" s="10"/>
      <c r="I44" s="10"/>
      <c r="J44" s="10"/>
    </row>
    <row r="45" spans="1:10">
      <c r="A45" s="51">
        <v>6</v>
      </c>
      <c r="B45" s="21" t="s">
        <v>158</v>
      </c>
      <c r="C45" s="21"/>
      <c r="D45" s="21"/>
      <c r="E45" s="21"/>
      <c r="F45" s="21"/>
      <c r="G45" s="179">
        <v>3648971749.4461002</v>
      </c>
      <c r="H45" s="179">
        <v>2042622590.9763</v>
      </c>
      <c r="I45" s="179">
        <v>2042622590.9763</v>
      </c>
      <c r="J45" s="179">
        <v>583019588.54850006</v>
      </c>
    </row>
    <row r="46" spans="1:10">
      <c r="A46" s="613"/>
      <c r="B46" s="613"/>
      <c r="C46" s="613"/>
      <c r="D46" s="613"/>
      <c r="E46" s="613"/>
      <c r="F46" s="613"/>
      <c r="G46" s="613"/>
      <c r="H46" s="613"/>
      <c r="I46" s="613"/>
      <c r="J46" s="613"/>
    </row>
  </sheetData>
  <mergeCells count="9">
    <mergeCell ref="A31:J31"/>
    <mergeCell ref="A46:J46"/>
    <mergeCell ref="A13:J13"/>
    <mergeCell ref="A15:J15"/>
    <mergeCell ref="A3:J3"/>
    <mergeCell ref="A5:J5"/>
    <mergeCell ref="A7:J7"/>
    <mergeCell ref="A9:J9"/>
    <mergeCell ref="A11:J11"/>
  </mergeCells>
  <pageMargins left="0.70866141732283472" right="0.70866141732283472" top="0.74803149606299213" bottom="0.74803149606299213" header="0.31496062992125984" footer="0.31496062992125984"/>
  <pageSetup paperSize="9" scale="7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D1062-9E26-4067-A127-4E5CFE0C6982}">
  <sheetPr>
    <pageSetUpPr fitToPage="1"/>
  </sheetPr>
  <dimension ref="A1:I25"/>
  <sheetViews>
    <sheetView showGridLines="0" zoomScaleNormal="100" workbookViewId="0">
      <selection activeCell="E1" sqref="E1"/>
    </sheetView>
  </sheetViews>
  <sheetFormatPr defaultColWidth="8.33203125" defaultRowHeight="14.5"/>
  <cols>
    <col min="1" max="1" width="5.33203125" style="7" customWidth="1"/>
    <col min="2" max="2" width="66.33203125" style="7" customWidth="1"/>
    <col min="3" max="4" width="7.58203125" style="7" customWidth="1"/>
    <col min="5" max="16384" width="8.33203125" style="7"/>
  </cols>
  <sheetData>
    <row r="1" spans="1:9" ht="18.5">
      <c r="A1" s="3" t="s">
        <v>465</v>
      </c>
      <c r="B1" s="9"/>
      <c r="C1" s="9"/>
      <c r="D1" s="9"/>
    </row>
    <row r="2" spans="1:9" ht="18.5">
      <c r="A2" s="3"/>
      <c r="B2" s="9"/>
      <c r="C2" s="9"/>
      <c r="D2" s="9"/>
    </row>
    <row r="3" spans="1:9">
      <c r="A3" s="60"/>
      <c r="B3" s="9"/>
      <c r="C3" s="60"/>
      <c r="D3" s="60"/>
    </row>
    <row r="4" spans="1:9">
      <c r="A4" s="10"/>
      <c r="B4" s="120"/>
      <c r="C4" s="92" t="s">
        <v>119</v>
      </c>
      <c r="D4" s="92" t="s">
        <v>120</v>
      </c>
    </row>
    <row r="5" spans="1:9">
      <c r="A5" s="10"/>
      <c r="B5" s="10"/>
      <c r="C5" s="579" t="s">
        <v>259</v>
      </c>
      <c r="D5" s="579" t="s">
        <v>447</v>
      </c>
    </row>
    <row r="6" spans="1:9" ht="15" customHeight="1">
      <c r="A6" s="164" t="s">
        <v>1210</v>
      </c>
      <c r="B6" s="132"/>
      <c r="C6" s="579"/>
      <c r="D6" s="579"/>
    </row>
    <row r="7" spans="1:9" hidden="1">
      <c r="A7" s="10">
        <v>1</v>
      </c>
      <c r="B7" s="10" t="s">
        <v>466</v>
      </c>
      <c r="C7" s="10"/>
      <c r="D7" s="10"/>
    </row>
    <row r="8" spans="1:9" hidden="1">
      <c r="A8" s="10">
        <v>2</v>
      </c>
      <c r="B8" s="10" t="s">
        <v>467</v>
      </c>
      <c r="C8" s="10"/>
      <c r="D8" s="10"/>
    </row>
    <row r="9" spans="1:9" hidden="1">
      <c r="A9" s="10">
        <v>3</v>
      </c>
      <c r="B9" s="10" t="s">
        <v>468</v>
      </c>
      <c r="C9" s="10"/>
      <c r="D9" s="10"/>
    </row>
    <row r="10" spans="1:9">
      <c r="A10" s="10">
        <v>4</v>
      </c>
      <c r="B10" s="10" t="s">
        <v>469</v>
      </c>
      <c r="C10" s="40">
        <v>554453371.77460003</v>
      </c>
      <c r="D10" s="40">
        <v>210912680.64000002</v>
      </c>
    </row>
    <row r="11" spans="1:9" hidden="1">
      <c r="A11" s="93" t="s">
        <v>470</v>
      </c>
      <c r="B11" s="186" t="s">
        <v>471</v>
      </c>
      <c r="C11" s="40"/>
      <c r="D11" s="40"/>
    </row>
    <row r="12" spans="1:9">
      <c r="A12" s="21">
        <v>5</v>
      </c>
      <c r="B12" s="21" t="s">
        <v>472</v>
      </c>
      <c r="C12" s="179">
        <f>C10</f>
        <v>554453371.77460003</v>
      </c>
      <c r="D12" s="179">
        <f>D10</f>
        <v>210912680.64000002</v>
      </c>
    </row>
    <row r="13" spans="1:9">
      <c r="A13" s="9"/>
      <c r="B13" s="163"/>
      <c r="C13" s="9"/>
      <c r="D13" s="9"/>
    </row>
    <row r="14" spans="1:9">
      <c r="A14" s="568" t="s">
        <v>473</v>
      </c>
      <c r="B14" s="568"/>
      <c r="C14" s="568"/>
      <c r="D14" s="568"/>
      <c r="E14" s="187"/>
      <c r="F14" s="187"/>
      <c r="G14" s="187"/>
      <c r="H14" s="187"/>
      <c r="I14" s="187"/>
    </row>
    <row r="15" spans="1:9">
      <c r="A15" s="9"/>
      <c r="B15" s="9"/>
      <c r="C15" s="9"/>
      <c r="D15" s="9"/>
    </row>
    <row r="16" spans="1:9">
      <c r="A16" s="10"/>
      <c r="B16" s="120"/>
      <c r="C16" s="92" t="s">
        <v>119</v>
      </c>
      <c r="D16" s="92" t="s">
        <v>120</v>
      </c>
    </row>
    <row r="17" spans="1:4">
      <c r="A17" s="10"/>
      <c r="B17" s="10"/>
      <c r="C17" s="579" t="s">
        <v>259</v>
      </c>
      <c r="D17" s="579" t="s">
        <v>447</v>
      </c>
    </row>
    <row r="18" spans="1:4">
      <c r="A18" s="164" t="s">
        <v>262</v>
      </c>
      <c r="B18" s="132"/>
      <c r="C18" s="579"/>
      <c r="D18" s="579"/>
    </row>
    <row r="19" spans="1:4" hidden="1">
      <c r="A19" s="10">
        <v>1</v>
      </c>
      <c r="B19" s="10" t="s">
        <v>466</v>
      </c>
      <c r="C19" s="10"/>
      <c r="D19" s="10"/>
    </row>
    <row r="20" spans="1:4" hidden="1">
      <c r="A20" s="10">
        <v>2</v>
      </c>
      <c r="B20" s="10" t="s">
        <v>467</v>
      </c>
      <c r="C20" s="10"/>
      <c r="D20" s="10"/>
    </row>
    <row r="21" spans="1:4" hidden="1">
      <c r="A21" s="10">
        <v>3</v>
      </c>
      <c r="B21" s="10" t="s">
        <v>468</v>
      </c>
      <c r="C21" s="10"/>
      <c r="D21" s="10"/>
    </row>
    <row r="22" spans="1:4">
      <c r="A22" s="10">
        <v>4</v>
      </c>
      <c r="B22" s="10" t="s">
        <v>469</v>
      </c>
      <c r="C22" s="40">
        <v>481101094.25</v>
      </c>
      <c r="D22" s="40">
        <v>178801721.04499999</v>
      </c>
    </row>
    <row r="23" spans="1:4" hidden="1">
      <c r="A23" s="93" t="s">
        <v>470</v>
      </c>
      <c r="B23" s="186" t="s">
        <v>471</v>
      </c>
      <c r="C23" s="40"/>
      <c r="D23" s="40"/>
    </row>
    <row r="24" spans="1:4">
      <c r="A24" s="21">
        <v>5</v>
      </c>
      <c r="B24" s="21" t="s">
        <v>472</v>
      </c>
      <c r="C24" s="179">
        <f>C22</f>
        <v>481101094.25</v>
      </c>
      <c r="D24" s="179">
        <f>D22</f>
        <v>178801721.04499999</v>
      </c>
    </row>
    <row r="25" spans="1:4">
      <c r="A25" s="9"/>
      <c r="B25" s="9"/>
      <c r="C25" s="9"/>
      <c r="D25" s="9"/>
    </row>
  </sheetData>
  <mergeCells count="5">
    <mergeCell ref="C5:C6"/>
    <mergeCell ref="D5:D6"/>
    <mergeCell ref="A14:D14"/>
    <mergeCell ref="C17:C18"/>
    <mergeCell ref="D17:D18"/>
  </mergeCells>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65B59-C64F-4919-9E36-D17C9CE7CEDA}">
  <sheetPr>
    <pageSetUpPr fitToPage="1"/>
  </sheetPr>
  <dimension ref="A1:N37"/>
  <sheetViews>
    <sheetView showGridLines="0" zoomScaleNormal="100" workbookViewId="0">
      <selection activeCell="O1" sqref="O1"/>
    </sheetView>
  </sheetViews>
  <sheetFormatPr defaultColWidth="8.33203125" defaultRowHeight="14.5"/>
  <cols>
    <col min="1" max="1" width="8.33203125" style="191"/>
    <col min="2" max="2" width="40.08203125" style="7" customWidth="1"/>
    <col min="3" max="5" width="7.83203125" style="7" customWidth="1"/>
    <col min="6" max="6" width="7.83203125" style="7" hidden="1" customWidth="1"/>
    <col min="7" max="8" width="7.83203125" style="7" customWidth="1"/>
    <col min="9" max="9" width="7.83203125" style="7" hidden="1" customWidth="1"/>
    <col min="10" max="12" width="7.83203125" style="7" customWidth="1"/>
    <col min="13" max="13" width="11" style="7" hidden="1" customWidth="1"/>
    <col min="14" max="14" width="10.25" style="29" customWidth="1"/>
    <col min="15" max="16384" width="8.33203125" style="7"/>
  </cols>
  <sheetData>
    <row r="1" spans="1:14" ht="18.5">
      <c r="A1" s="3" t="s">
        <v>474</v>
      </c>
      <c r="B1" s="9"/>
      <c r="C1" s="9"/>
      <c r="D1" s="9"/>
      <c r="E1" s="9"/>
      <c r="F1" s="9"/>
      <c r="G1" s="9"/>
      <c r="H1" s="9"/>
      <c r="I1" s="9"/>
      <c r="J1" s="9"/>
      <c r="K1" s="9"/>
      <c r="L1" s="9"/>
      <c r="M1" s="9"/>
      <c r="N1" s="163"/>
    </row>
    <row r="2" spans="1:14" ht="15.5">
      <c r="A2" s="188"/>
      <c r="B2" s="9"/>
      <c r="C2" s="9"/>
      <c r="D2" s="9"/>
      <c r="E2" s="9"/>
      <c r="F2" s="9"/>
      <c r="G2" s="9"/>
      <c r="H2" s="9"/>
      <c r="I2" s="9"/>
      <c r="J2" s="9"/>
      <c r="K2" s="9"/>
      <c r="L2" s="9"/>
      <c r="M2" s="9"/>
      <c r="N2" s="163"/>
    </row>
    <row r="3" spans="1:14" ht="15.5">
      <c r="A3" s="188"/>
      <c r="B3" s="188"/>
      <c r="C3" s="9"/>
      <c r="D3" s="9"/>
      <c r="E3" s="9"/>
      <c r="F3" s="9"/>
      <c r="G3" s="9"/>
      <c r="H3" s="9"/>
      <c r="I3" s="9"/>
      <c r="J3" s="9"/>
      <c r="K3" s="9"/>
      <c r="L3" s="9"/>
      <c r="M3" s="9"/>
      <c r="N3" s="163"/>
    </row>
    <row r="4" spans="1:14">
      <c r="A4" s="120" t="s">
        <v>1210</v>
      </c>
      <c r="B4" s="120"/>
      <c r="C4" s="9"/>
      <c r="D4" s="9"/>
      <c r="E4" s="9"/>
      <c r="F4" s="9"/>
      <c r="G4" s="9"/>
      <c r="H4" s="9"/>
      <c r="I4" s="9"/>
      <c r="J4" s="9"/>
      <c r="K4" s="9"/>
      <c r="L4" s="9"/>
      <c r="M4" s="9"/>
      <c r="N4" s="163"/>
    </row>
    <row r="5" spans="1:14" ht="20.149999999999999" customHeight="1">
      <c r="A5" s="616" t="s">
        <v>475</v>
      </c>
      <c r="B5" s="617"/>
      <c r="C5" s="587" t="s">
        <v>258</v>
      </c>
      <c r="D5" s="588"/>
      <c r="E5" s="588"/>
      <c r="F5" s="588"/>
      <c r="G5" s="588"/>
      <c r="H5" s="588"/>
      <c r="I5" s="588"/>
      <c r="J5" s="588"/>
      <c r="K5" s="588"/>
      <c r="L5" s="145"/>
      <c r="M5" s="145"/>
      <c r="N5" s="146"/>
    </row>
    <row r="6" spans="1:14">
      <c r="A6" s="618"/>
      <c r="B6" s="619"/>
      <c r="C6" s="497" t="s">
        <v>119</v>
      </c>
      <c r="D6" s="497" t="s">
        <v>120</v>
      </c>
      <c r="E6" s="497" t="s">
        <v>121</v>
      </c>
      <c r="F6" s="497" t="s">
        <v>171</v>
      </c>
      <c r="G6" s="497" t="s">
        <v>172</v>
      </c>
      <c r="H6" s="497" t="s">
        <v>250</v>
      </c>
      <c r="I6" s="497" t="s">
        <v>251</v>
      </c>
      <c r="J6" s="497" t="s">
        <v>252</v>
      </c>
      <c r="K6" s="497" t="s">
        <v>253</v>
      </c>
      <c r="L6" s="497" t="s">
        <v>254</v>
      </c>
      <c r="M6" s="497" t="s">
        <v>255</v>
      </c>
      <c r="N6" s="497" t="s">
        <v>256</v>
      </c>
    </row>
    <row r="7" spans="1:14" ht="28" customHeight="1">
      <c r="A7" s="620"/>
      <c r="B7" s="621"/>
      <c r="C7" s="131">
        <v>0</v>
      </c>
      <c r="D7" s="131">
        <v>0.02</v>
      </c>
      <c r="E7" s="131">
        <v>0.04</v>
      </c>
      <c r="F7" s="131">
        <v>0.1</v>
      </c>
      <c r="G7" s="131">
        <v>0.2</v>
      </c>
      <c r="H7" s="131">
        <v>0.5</v>
      </c>
      <c r="I7" s="131">
        <v>0.7</v>
      </c>
      <c r="J7" s="131">
        <v>0.75</v>
      </c>
      <c r="K7" s="131">
        <v>1</v>
      </c>
      <c r="L7" s="131">
        <v>1.5</v>
      </c>
      <c r="M7" s="131" t="s">
        <v>265</v>
      </c>
      <c r="N7" s="33" t="s">
        <v>476</v>
      </c>
    </row>
    <row r="8" spans="1:14">
      <c r="A8" s="11">
        <v>1</v>
      </c>
      <c r="B8" s="16" t="s">
        <v>432</v>
      </c>
      <c r="C8" s="280">
        <v>378.5886217197999</v>
      </c>
      <c r="D8" s="444"/>
      <c r="E8" s="444"/>
      <c r="F8" s="444"/>
      <c r="G8" s="444"/>
      <c r="H8" s="444"/>
      <c r="I8" s="444"/>
      <c r="J8" s="444"/>
      <c r="K8" s="444"/>
      <c r="L8" s="499"/>
      <c r="M8" s="444"/>
      <c r="N8" s="200">
        <f>SUM(C8:M8)</f>
        <v>378.5886217197999</v>
      </c>
    </row>
    <row r="9" spans="1:14">
      <c r="A9" s="11">
        <v>2</v>
      </c>
      <c r="B9" s="16" t="s">
        <v>477</v>
      </c>
      <c r="C9" s="280">
        <v>300.6036442131001</v>
      </c>
      <c r="D9" s="444"/>
      <c r="E9" s="444"/>
      <c r="F9" s="444"/>
      <c r="G9" s="444"/>
      <c r="H9" s="444"/>
      <c r="I9" s="444"/>
      <c r="J9" s="444"/>
      <c r="K9" s="444"/>
      <c r="L9" s="499"/>
      <c r="M9" s="444"/>
      <c r="N9" s="200">
        <f t="shared" ref="N9:N17" si="0">SUM(C9:M9)</f>
        <v>300.6036442131001</v>
      </c>
    </row>
    <row r="10" spans="1:14" hidden="1">
      <c r="A10" s="11">
        <v>3</v>
      </c>
      <c r="B10" s="16" t="s">
        <v>272</v>
      </c>
      <c r="C10" s="189"/>
      <c r="D10" s="444"/>
      <c r="E10" s="444"/>
      <c r="F10" s="444"/>
      <c r="G10" s="444"/>
      <c r="H10" s="444"/>
      <c r="I10" s="444"/>
      <c r="J10" s="444"/>
      <c r="K10" s="349"/>
      <c r="L10" s="499"/>
      <c r="M10" s="349"/>
      <c r="N10" s="200"/>
    </row>
    <row r="11" spans="1:14">
      <c r="A11" s="11">
        <v>4</v>
      </c>
      <c r="B11" s="16" t="s">
        <v>273</v>
      </c>
      <c r="C11" s="280">
        <v>397.41482853480005</v>
      </c>
      <c r="D11" s="444"/>
      <c r="E11" s="444"/>
      <c r="F11" s="444"/>
      <c r="G11" s="444"/>
      <c r="H11" s="444"/>
      <c r="I11" s="444"/>
      <c r="J11" s="444"/>
      <c r="K11" s="444"/>
      <c r="L11" s="499"/>
      <c r="M11" s="444"/>
      <c r="N11" s="200">
        <f t="shared" si="0"/>
        <v>397.41482853480005</v>
      </c>
    </row>
    <row r="12" spans="1:14" hidden="1">
      <c r="A12" s="11">
        <v>5</v>
      </c>
      <c r="B12" s="16" t="s">
        <v>274</v>
      </c>
      <c r="C12" s="189"/>
      <c r="D12" s="444"/>
      <c r="E12" s="499"/>
      <c r="F12" s="499"/>
      <c r="G12" s="499"/>
      <c r="H12" s="499"/>
      <c r="I12" s="499"/>
      <c r="J12" s="499"/>
      <c r="K12" s="499"/>
      <c r="L12" s="499"/>
      <c r="M12" s="444"/>
      <c r="N12" s="200"/>
    </row>
    <row r="13" spans="1:14">
      <c r="A13" s="11">
        <v>6</v>
      </c>
      <c r="B13" s="16" t="s">
        <v>275</v>
      </c>
      <c r="C13" s="189"/>
      <c r="D13" s="280">
        <v>233.43167932899999</v>
      </c>
      <c r="E13" s="500">
        <v>0.80436362919999993</v>
      </c>
      <c r="F13" s="499"/>
      <c r="G13" s="500">
        <v>44.8078474386</v>
      </c>
      <c r="H13" s="500">
        <v>416.73224962050006</v>
      </c>
      <c r="I13" s="499"/>
      <c r="J13" s="499"/>
      <c r="K13" s="499"/>
      <c r="L13" s="499"/>
      <c r="M13" s="444"/>
      <c r="N13" s="200">
        <f t="shared" si="0"/>
        <v>695.77614001730012</v>
      </c>
    </row>
    <row r="14" spans="1:14">
      <c r="A14" s="11">
        <v>7</v>
      </c>
      <c r="B14" s="16" t="s">
        <v>276</v>
      </c>
      <c r="C14" s="189"/>
      <c r="D14" s="444"/>
      <c r="E14" s="500">
        <v>4.5513371292000002</v>
      </c>
      <c r="F14" s="499"/>
      <c r="G14" s="500">
        <v>15.713780954200001</v>
      </c>
      <c r="H14" s="500">
        <v>47.878936873400001</v>
      </c>
      <c r="I14" s="499"/>
      <c r="J14" s="499"/>
      <c r="K14" s="500">
        <v>459.10993973600046</v>
      </c>
      <c r="L14" s="500">
        <v>13.567427506399998</v>
      </c>
      <c r="M14" s="444"/>
      <c r="N14" s="200">
        <f t="shared" si="0"/>
        <v>540.82142219920047</v>
      </c>
    </row>
    <row r="15" spans="1:14" hidden="1">
      <c r="A15" s="11">
        <v>8</v>
      </c>
      <c r="B15" s="16" t="s">
        <v>296</v>
      </c>
      <c r="C15" s="189"/>
      <c r="D15" s="444"/>
      <c r="E15" s="444"/>
      <c r="F15" s="444"/>
      <c r="G15" s="444"/>
      <c r="H15" s="444"/>
      <c r="I15" s="189"/>
      <c r="J15" s="189"/>
      <c r="K15" s="444"/>
      <c r="L15" s="499"/>
      <c r="M15" s="444"/>
      <c r="N15" s="200"/>
    </row>
    <row r="16" spans="1:14" hidden="1">
      <c r="A16" s="11">
        <v>9</v>
      </c>
      <c r="B16" s="16" t="s">
        <v>298</v>
      </c>
      <c r="C16" s="189"/>
      <c r="D16" s="444"/>
      <c r="E16" s="444"/>
      <c r="F16" s="444"/>
      <c r="G16" s="444"/>
      <c r="H16" s="444"/>
      <c r="I16" s="444"/>
      <c r="J16" s="444"/>
      <c r="K16" s="444"/>
      <c r="L16" s="499"/>
      <c r="M16" s="444"/>
      <c r="N16" s="200"/>
    </row>
    <row r="17" spans="1:14">
      <c r="A17" s="11">
        <v>10</v>
      </c>
      <c r="B17" s="16" t="s">
        <v>285</v>
      </c>
      <c r="C17" s="501"/>
      <c r="D17" s="499"/>
      <c r="E17" s="499"/>
      <c r="F17" s="499"/>
      <c r="G17" s="499"/>
      <c r="H17" s="499"/>
      <c r="I17" s="499"/>
      <c r="J17" s="499"/>
      <c r="K17" s="500">
        <v>0.31443009379999998</v>
      </c>
      <c r="L17" s="500">
        <v>2.8518987177000001</v>
      </c>
      <c r="M17" s="444"/>
      <c r="N17" s="200">
        <f t="shared" si="0"/>
        <v>3.1663288115000001</v>
      </c>
    </row>
    <row r="18" spans="1:14">
      <c r="A18" s="51">
        <v>11</v>
      </c>
      <c r="B18" s="22" t="s">
        <v>478</v>
      </c>
      <c r="C18" s="286">
        <f>SUM(C8:C17)</f>
        <v>1076.6070944677001</v>
      </c>
      <c r="D18" s="286">
        <f t="shared" ref="D18:L18" si="1">SUM(D8:D17)</f>
        <v>233.43167932899999</v>
      </c>
      <c r="E18" s="286">
        <f t="shared" si="1"/>
        <v>5.3557007584000003</v>
      </c>
      <c r="F18" s="286">
        <f t="shared" si="1"/>
        <v>0</v>
      </c>
      <c r="G18" s="286">
        <f t="shared" si="1"/>
        <v>60.521628392799997</v>
      </c>
      <c r="H18" s="286">
        <f t="shared" si="1"/>
        <v>464.61118649390005</v>
      </c>
      <c r="I18" s="286">
        <f t="shared" si="1"/>
        <v>0</v>
      </c>
      <c r="J18" s="286"/>
      <c r="K18" s="286">
        <f t="shared" si="1"/>
        <v>459.42436982980047</v>
      </c>
      <c r="L18" s="286">
        <f t="shared" si="1"/>
        <v>16.419326224099997</v>
      </c>
      <c r="M18" s="286"/>
      <c r="N18" s="286">
        <f>SUM(C18:M18)</f>
        <v>2316.3709854957006</v>
      </c>
    </row>
    <row r="19" spans="1:14">
      <c r="A19" s="190"/>
      <c r="B19" s="9"/>
      <c r="C19" s="9"/>
      <c r="D19" s="9"/>
      <c r="E19" s="9"/>
      <c r="F19" s="9"/>
      <c r="G19" s="9"/>
      <c r="H19" s="9"/>
      <c r="I19" s="9"/>
      <c r="J19" s="9"/>
      <c r="K19" s="9"/>
      <c r="L19" s="502"/>
      <c r="M19" s="9"/>
      <c r="N19" s="163"/>
    </row>
    <row r="20" spans="1:14" ht="29.15" customHeight="1">
      <c r="A20" s="615" t="s">
        <v>1260</v>
      </c>
      <c r="B20" s="615"/>
      <c r="C20" s="615"/>
      <c r="D20" s="615"/>
      <c r="E20" s="615"/>
      <c r="F20" s="615"/>
      <c r="G20" s="615"/>
      <c r="H20" s="615"/>
      <c r="I20" s="615"/>
      <c r="J20" s="615"/>
      <c r="K20" s="615"/>
      <c r="L20" s="615"/>
      <c r="M20" s="615"/>
      <c r="N20" s="615"/>
    </row>
    <row r="21" spans="1:14">
      <c r="A21" s="190"/>
      <c r="B21" s="9"/>
      <c r="C21" s="9"/>
      <c r="D21" s="9"/>
      <c r="E21" s="9"/>
      <c r="F21" s="9"/>
      <c r="G21" s="9"/>
      <c r="H21" s="9"/>
      <c r="I21" s="9"/>
      <c r="J21" s="9"/>
      <c r="K21" s="9"/>
      <c r="L21" s="9"/>
      <c r="M21" s="9"/>
      <c r="N21" s="163"/>
    </row>
    <row r="22" spans="1:14">
      <c r="A22" s="120" t="s">
        <v>262</v>
      </c>
      <c r="B22" s="120"/>
      <c r="C22" s="9"/>
      <c r="D22" s="9"/>
      <c r="E22" s="9"/>
      <c r="F22" s="9"/>
      <c r="G22" s="9"/>
      <c r="H22" s="9"/>
      <c r="I22" s="9"/>
      <c r="J22" s="9"/>
      <c r="K22" s="9"/>
      <c r="L22" s="9"/>
      <c r="M22" s="9"/>
      <c r="N22" s="163"/>
    </row>
    <row r="23" spans="1:14" ht="20.149999999999999" customHeight="1">
      <c r="A23" s="616" t="s">
        <v>475</v>
      </c>
      <c r="B23" s="617"/>
      <c r="C23" s="587" t="s">
        <v>258</v>
      </c>
      <c r="D23" s="588"/>
      <c r="E23" s="588"/>
      <c r="F23" s="588"/>
      <c r="G23" s="588"/>
      <c r="H23" s="588"/>
      <c r="I23" s="588"/>
      <c r="J23" s="588"/>
      <c r="K23" s="588"/>
      <c r="L23" s="145"/>
      <c r="M23" s="145"/>
      <c r="N23" s="146"/>
    </row>
    <row r="24" spans="1:14">
      <c r="A24" s="618"/>
      <c r="B24" s="619"/>
      <c r="C24" s="497" t="s">
        <v>119</v>
      </c>
      <c r="D24" s="497" t="s">
        <v>120</v>
      </c>
      <c r="E24" s="497" t="s">
        <v>121</v>
      </c>
      <c r="F24" s="497" t="s">
        <v>171</v>
      </c>
      <c r="G24" s="497" t="s">
        <v>172</v>
      </c>
      <c r="H24" s="497" t="s">
        <v>250</v>
      </c>
      <c r="I24" s="497" t="s">
        <v>251</v>
      </c>
      <c r="J24" s="497" t="s">
        <v>252</v>
      </c>
      <c r="K24" s="497" t="s">
        <v>253</v>
      </c>
      <c r="L24" s="497" t="s">
        <v>254</v>
      </c>
      <c r="M24" s="497" t="s">
        <v>255</v>
      </c>
      <c r="N24" s="497" t="s">
        <v>256</v>
      </c>
    </row>
    <row r="25" spans="1:14" ht="28" customHeight="1">
      <c r="A25" s="620"/>
      <c r="B25" s="621"/>
      <c r="C25" s="496">
        <v>0</v>
      </c>
      <c r="D25" s="496">
        <v>0.02</v>
      </c>
      <c r="E25" s="496">
        <v>0.04</v>
      </c>
      <c r="F25" s="496">
        <v>0.1</v>
      </c>
      <c r="G25" s="496">
        <v>0.2</v>
      </c>
      <c r="H25" s="496">
        <v>0.5</v>
      </c>
      <c r="I25" s="496">
        <v>0.7</v>
      </c>
      <c r="J25" s="496">
        <v>0.75</v>
      </c>
      <c r="K25" s="496">
        <v>1</v>
      </c>
      <c r="L25" s="496">
        <v>1.5</v>
      </c>
      <c r="M25" s="496" t="s">
        <v>265</v>
      </c>
      <c r="N25" s="495" t="s">
        <v>476</v>
      </c>
    </row>
    <row r="26" spans="1:14">
      <c r="A26" s="11">
        <v>1</v>
      </c>
      <c r="B26" s="16" t="s">
        <v>432</v>
      </c>
      <c r="C26" s="280">
        <v>333.6407468383</v>
      </c>
      <c r="D26" s="444"/>
      <c r="E26" s="444"/>
      <c r="F26" s="444"/>
      <c r="G26" s="444"/>
      <c r="H26" s="444"/>
      <c r="I26" s="444"/>
      <c r="J26" s="444"/>
      <c r="K26" s="444"/>
      <c r="L26" s="444"/>
      <c r="M26" s="444"/>
      <c r="N26" s="200">
        <f t="shared" ref="N26:N29" si="2">SUM(C26:M26)</f>
        <v>333.6407468383</v>
      </c>
    </row>
    <row r="27" spans="1:14">
      <c r="A27" s="11">
        <v>2</v>
      </c>
      <c r="B27" s="16" t="s">
        <v>477</v>
      </c>
      <c r="C27" s="280">
        <v>400.49832107279974</v>
      </c>
      <c r="D27" s="444"/>
      <c r="E27" s="444"/>
      <c r="F27" s="444"/>
      <c r="G27" s="444"/>
      <c r="H27" s="444"/>
      <c r="I27" s="444"/>
      <c r="J27" s="444"/>
      <c r="K27" s="444"/>
      <c r="L27" s="444"/>
      <c r="M27" s="444"/>
      <c r="N27" s="200">
        <f t="shared" si="2"/>
        <v>400.49832107279974</v>
      </c>
    </row>
    <row r="28" spans="1:14">
      <c r="A28" s="11">
        <v>3</v>
      </c>
      <c r="B28" s="16" t="s">
        <v>272</v>
      </c>
      <c r="C28" s="280"/>
      <c r="D28" s="444"/>
      <c r="E28" s="444"/>
      <c r="F28" s="444"/>
      <c r="G28" s="444"/>
      <c r="H28" s="444"/>
      <c r="I28" s="444"/>
      <c r="J28" s="444"/>
      <c r="K28" s="199">
        <v>4.2299086999999999E-2</v>
      </c>
      <c r="L28" s="444"/>
      <c r="M28" s="349"/>
      <c r="N28" s="200">
        <f t="shared" si="2"/>
        <v>4.2299086999999999E-2</v>
      </c>
    </row>
    <row r="29" spans="1:14">
      <c r="A29" s="11">
        <v>4</v>
      </c>
      <c r="B29" s="16" t="s">
        <v>273</v>
      </c>
      <c r="C29" s="280">
        <v>348.88046329329995</v>
      </c>
      <c r="D29" s="444"/>
      <c r="E29" s="444"/>
      <c r="F29" s="444"/>
      <c r="G29" s="444"/>
      <c r="H29" s="444"/>
      <c r="I29" s="444"/>
      <c r="J29" s="444"/>
      <c r="K29" s="444"/>
      <c r="L29" s="444"/>
      <c r="M29" s="444"/>
      <c r="N29" s="200">
        <f t="shared" si="2"/>
        <v>348.88046329329995</v>
      </c>
    </row>
    <row r="30" spans="1:14" hidden="1">
      <c r="A30" s="11">
        <v>5</v>
      </c>
      <c r="B30" s="16" t="s">
        <v>274</v>
      </c>
      <c r="C30" s="189"/>
      <c r="D30" s="444"/>
      <c r="E30" s="444"/>
      <c r="F30" s="444"/>
      <c r="G30" s="444"/>
      <c r="H30" s="444"/>
      <c r="I30" s="444"/>
      <c r="J30" s="444"/>
      <c r="K30" s="444"/>
      <c r="L30" s="444"/>
      <c r="M30" s="444"/>
      <c r="N30" s="200"/>
    </row>
    <row r="31" spans="1:14">
      <c r="A31" s="11">
        <v>6</v>
      </c>
      <c r="B31" s="16" t="s">
        <v>275</v>
      </c>
      <c r="C31" s="189"/>
      <c r="D31" s="280">
        <v>279.99106084199997</v>
      </c>
      <c r="E31" s="199">
        <v>9.0039740143000007</v>
      </c>
      <c r="F31" s="444"/>
      <c r="G31" s="199">
        <v>227.76142740629999</v>
      </c>
      <c r="H31" s="199">
        <v>226.10850132349998</v>
      </c>
      <c r="I31" s="444"/>
      <c r="J31" s="444"/>
      <c r="K31" s="444"/>
      <c r="L31" s="444"/>
      <c r="M31" s="444"/>
      <c r="N31" s="200">
        <f t="shared" ref="N31:N33" si="3">SUM(C31:M31)</f>
        <v>742.86496358609998</v>
      </c>
    </row>
    <row r="32" spans="1:14">
      <c r="A32" s="11">
        <v>7</v>
      </c>
      <c r="B32" s="16" t="s">
        <v>276</v>
      </c>
      <c r="C32" s="189"/>
      <c r="D32" s="444"/>
      <c r="E32" s="444"/>
      <c r="F32" s="444"/>
      <c r="G32" s="444"/>
      <c r="H32" s="444"/>
      <c r="I32" s="444"/>
      <c r="J32" s="444"/>
      <c r="K32" s="199">
        <v>38.535992246699998</v>
      </c>
      <c r="L32" s="444"/>
      <c r="M32" s="444"/>
      <c r="N32" s="200">
        <f t="shared" si="3"/>
        <v>38.535992246699998</v>
      </c>
    </row>
    <row r="33" spans="1:14">
      <c r="A33" s="11">
        <v>8</v>
      </c>
      <c r="B33" s="16" t="s">
        <v>296</v>
      </c>
      <c r="C33" s="189"/>
      <c r="D33" s="444"/>
      <c r="E33" s="444"/>
      <c r="F33" s="444"/>
      <c r="G33" s="444"/>
      <c r="H33" s="444"/>
      <c r="I33" s="280"/>
      <c r="J33" s="280">
        <v>3.586439E-4</v>
      </c>
      <c r="K33" s="444"/>
      <c r="L33" s="444"/>
      <c r="M33" s="444"/>
      <c r="N33" s="200">
        <f t="shared" si="3"/>
        <v>3.586439E-4</v>
      </c>
    </row>
    <row r="34" spans="1:14" hidden="1">
      <c r="A34" s="11">
        <v>9</v>
      </c>
      <c r="B34" s="16" t="s">
        <v>298</v>
      </c>
      <c r="C34" s="189"/>
      <c r="D34" s="444"/>
      <c r="E34" s="444"/>
      <c r="F34" s="444"/>
      <c r="G34" s="444"/>
      <c r="H34" s="444"/>
      <c r="I34" s="444"/>
      <c r="J34" s="444"/>
      <c r="K34" s="444"/>
      <c r="L34" s="444"/>
      <c r="M34" s="444"/>
      <c r="N34" s="200"/>
    </row>
    <row r="35" spans="1:14" hidden="1">
      <c r="A35" s="11">
        <v>10</v>
      </c>
      <c r="B35" s="16" t="s">
        <v>285</v>
      </c>
      <c r="C35" s="189"/>
      <c r="D35" s="444"/>
      <c r="E35" s="444"/>
      <c r="F35" s="444"/>
      <c r="G35" s="444"/>
      <c r="H35" s="444"/>
      <c r="I35" s="444"/>
      <c r="J35" s="444"/>
      <c r="K35" s="444"/>
      <c r="L35" s="444"/>
      <c r="M35" s="444"/>
      <c r="N35" s="200"/>
    </row>
    <row r="36" spans="1:14">
      <c r="A36" s="51">
        <v>11</v>
      </c>
      <c r="B36" s="22" t="s">
        <v>478</v>
      </c>
      <c r="C36" s="286">
        <f>SUM(C26:C35)</f>
        <v>1083.0195312043998</v>
      </c>
      <c r="D36" s="286">
        <f t="shared" ref="D36:H36" si="4">SUM(D26:D35)</f>
        <v>279.99106084199997</v>
      </c>
      <c r="E36" s="286">
        <f t="shared" si="4"/>
        <v>9.0039740143000007</v>
      </c>
      <c r="F36" s="286"/>
      <c r="G36" s="286">
        <f t="shared" si="4"/>
        <v>227.76142740629999</v>
      </c>
      <c r="H36" s="286">
        <f t="shared" si="4"/>
        <v>226.10850132349998</v>
      </c>
      <c r="I36" s="286"/>
      <c r="J36" s="286">
        <f t="shared" ref="J36:K36" si="5">SUM(J26:J35)</f>
        <v>3.586439E-4</v>
      </c>
      <c r="K36" s="286">
        <f t="shared" si="5"/>
        <v>38.578291333700001</v>
      </c>
      <c r="L36" s="350"/>
      <c r="M36" s="350"/>
      <c r="N36" s="286">
        <f>SUM(C36:M36)</f>
        <v>1864.4631447680997</v>
      </c>
    </row>
    <row r="37" spans="1:14">
      <c r="A37" s="190"/>
      <c r="B37" s="9"/>
      <c r="C37" s="9"/>
      <c r="D37" s="9"/>
      <c r="E37" s="9"/>
      <c r="F37" s="9"/>
      <c r="G37" s="9"/>
      <c r="H37" s="9"/>
      <c r="I37" s="9"/>
      <c r="J37" s="9"/>
      <c r="K37" s="9"/>
      <c r="L37" s="9"/>
      <c r="M37" s="9"/>
      <c r="N37" s="163"/>
    </row>
  </sheetData>
  <mergeCells count="5">
    <mergeCell ref="A20:N20"/>
    <mergeCell ref="C5:K5"/>
    <mergeCell ref="A5:B7"/>
    <mergeCell ref="A23:B25"/>
    <mergeCell ref="C23:K23"/>
  </mergeCells>
  <pageMargins left="0.70866141732283472" right="0.70866141732283472" top="0.74803149606299213" bottom="0.74803149606299213" header="0.31496062992125984" footer="0.31496062992125984"/>
  <pageSetup paperSize="9" scale="97" orientation="landscape" r:id="rId1"/>
  <ignoredErrors>
    <ignoredError sqref="C36:E36 G36:K36 C18:I18 K18:L18"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33DEF-40A9-4FAB-8B95-FA1FC184DC5C}">
  <sheetPr>
    <pageSetUpPr fitToPage="1"/>
  </sheetPr>
  <dimension ref="A1:J33"/>
  <sheetViews>
    <sheetView showGridLines="0" zoomScaleNormal="100" workbookViewId="0">
      <selection activeCell="K1" sqref="K1"/>
    </sheetView>
  </sheetViews>
  <sheetFormatPr defaultColWidth="8.33203125" defaultRowHeight="14.5"/>
  <cols>
    <col min="1" max="1" width="3.58203125" style="7" customWidth="1"/>
    <col min="2" max="2" width="21.83203125" style="7" customWidth="1"/>
    <col min="3" max="10" width="10.75" style="7" customWidth="1"/>
    <col min="11" max="16384" width="8.33203125" style="7"/>
  </cols>
  <sheetData>
    <row r="1" spans="1:10" ht="18.5">
      <c r="A1" s="3" t="s">
        <v>1225</v>
      </c>
      <c r="B1" s="194"/>
      <c r="C1" s="194"/>
      <c r="D1" s="194"/>
      <c r="E1" s="194"/>
      <c r="F1" s="70"/>
      <c r="G1" s="9"/>
      <c r="H1" s="9"/>
      <c r="I1" s="9"/>
      <c r="J1" s="9"/>
    </row>
    <row r="2" spans="1:10" ht="21">
      <c r="A2" s="188"/>
      <c r="B2" s="195"/>
      <c r="C2" s="9"/>
      <c r="D2" s="9"/>
      <c r="E2" s="9"/>
      <c r="F2" s="9"/>
      <c r="G2" s="9"/>
      <c r="H2" s="9"/>
      <c r="I2" s="9"/>
      <c r="J2" s="9"/>
    </row>
    <row r="3" spans="1:10">
      <c r="A3" s="9"/>
      <c r="B3" s="9"/>
      <c r="C3" s="9"/>
      <c r="D3" s="9"/>
      <c r="E3" s="9"/>
      <c r="F3" s="9"/>
      <c r="G3" s="9"/>
      <c r="H3" s="9"/>
      <c r="I3" s="9"/>
      <c r="J3" s="9"/>
    </row>
    <row r="4" spans="1:10">
      <c r="A4" s="6"/>
      <c r="B4" s="10"/>
      <c r="C4" s="92" t="s">
        <v>119</v>
      </c>
      <c r="D4" s="92" t="s">
        <v>120</v>
      </c>
      <c r="E4" s="92" t="s">
        <v>121</v>
      </c>
      <c r="F4" s="92" t="s">
        <v>171</v>
      </c>
      <c r="G4" s="92" t="s">
        <v>172</v>
      </c>
      <c r="H4" s="92" t="s">
        <v>250</v>
      </c>
      <c r="I4" s="92" t="s">
        <v>251</v>
      </c>
      <c r="J4" s="92" t="s">
        <v>252</v>
      </c>
    </row>
    <row r="5" spans="1:10">
      <c r="A5" s="6"/>
      <c r="B5" s="129" t="s">
        <v>1210</v>
      </c>
      <c r="C5" s="579" t="s">
        <v>479</v>
      </c>
      <c r="D5" s="579"/>
      <c r="E5" s="579"/>
      <c r="F5" s="579"/>
      <c r="G5" s="587" t="s">
        <v>480</v>
      </c>
      <c r="H5" s="588"/>
      <c r="I5" s="588"/>
      <c r="J5" s="589"/>
    </row>
    <row r="6" spans="1:10" ht="31" customHeight="1">
      <c r="A6" s="6"/>
      <c r="B6" s="579" t="s">
        <v>481</v>
      </c>
      <c r="C6" s="579" t="s">
        <v>482</v>
      </c>
      <c r="D6" s="579"/>
      <c r="E6" s="579" t="s">
        <v>483</v>
      </c>
      <c r="F6" s="579"/>
      <c r="G6" s="587" t="s">
        <v>482</v>
      </c>
      <c r="H6" s="589"/>
      <c r="I6" s="587" t="s">
        <v>483</v>
      </c>
      <c r="J6" s="589"/>
    </row>
    <row r="7" spans="1:10" ht="32.5" customHeight="1">
      <c r="A7" s="117"/>
      <c r="B7" s="579"/>
      <c r="C7" s="33" t="s">
        <v>484</v>
      </c>
      <c r="D7" s="33" t="s">
        <v>485</v>
      </c>
      <c r="E7" s="33" t="s">
        <v>484</v>
      </c>
      <c r="F7" s="33" t="s">
        <v>485</v>
      </c>
      <c r="G7" s="33" t="s">
        <v>484</v>
      </c>
      <c r="H7" s="33" t="s">
        <v>485</v>
      </c>
      <c r="I7" s="33" t="s">
        <v>484</v>
      </c>
      <c r="J7" s="33" t="s">
        <v>485</v>
      </c>
    </row>
    <row r="8" spans="1:10">
      <c r="A8" s="196">
        <v>1</v>
      </c>
      <c r="B8" s="10" t="s">
        <v>486</v>
      </c>
      <c r="C8" s="40">
        <v>977516816</v>
      </c>
      <c r="D8" s="40">
        <v>1208190000</v>
      </c>
      <c r="E8" s="40">
        <v>5214195</v>
      </c>
      <c r="F8" s="40">
        <v>315850000</v>
      </c>
      <c r="G8" s="114"/>
      <c r="H8" s="114"/>
      <c r="I8" s="114"/>
      <c r="J8" s="40">
        <v>4849389.9000000004</v>
      </c>
    </row>
    <row r="9" spans="1:10">
      <c r="A9" s="196">
        <v>2</v>
      </c>
      <c r="B9" s="10" t="s">
        <v>487</v>
      </c>
      <c r="C9" s="40">
        <v>17956958</v>
      </c>
      <c r="D9" s="39"/>
      <c r="E9" s="40">
        <v>64020724</v>
      </c>
      <c r="F9" s="40">
        <v>6166022.46</v>
      </c>
      <c r="G9" s="114"/>
      <c r="H9" s="114"/>
      <c r="I9" s="114"/>
      <c r="J9" s="114"/>
    </row>
    <row r="10" spans="1:10">
      <c r="A10" s="196">
        <v>3</v>
      </c>
      <c r="B10" s="10" t="s">
        <v>488</v>
      </c>
      <c r="C10" s="39"/>
      <c r="D10" s="39"/>
      <c r="E10" s="40">
        <v>325137898</v>
      </c>
      <c r="F10" s="39"/>
      <c r="G10" s="114"/>
      <c r="H10" s="114"/>
      <c r="I10" s="114"/>
      <c r="J10" s="114"/>
    </row>
    <row r="11" spans="1:10" hidden="1">
      <c r="A11" s="196">
        <v>4</v>
      </c>
      <c r="B11" s="10" t="s">
        <v>489</v>
      </c>
      <c r="C11" s="39"/>
      <c r="D11" s="39"/>
      <c r="E11" s="39"/>
      <c r="F11" s="39"/>
      <c r="G11" s="114"/>
      <c r="H11" s="114"/>
      <c r="I11" s="114"/>
      <c r="J11" s="114"/>
    </row>
    <row r="12" spans="1:10" hidden="1">
      <c r="A12" s="196">
        <v>5</v>
      </c>
      <c r="B12" s="10" t="s">
        <v>490</v>
      </c>
      <c r="C12" s="39"/>
      <c r="D12" s="39"/>
      <c r="E12" s="39"/>
      <c r="F12" s="39"/>
      <c r="G12" s="114"/>
      <c r="H12" s="114"/>
      <c r="I12" s="114"/>
      <c r="J12" s="114"/>
    </row>
    <row r="13" spans="1:10" hidden="1">
      <c r="A13" s="196">
        <v>6</v>
      </c>
      <c r="B13" s="10" t="s">
        <v>491</v>
      </c>
      <c r="C13" s="39"/>
      <c r="D13" s="39"/>
      <c r="E13" s="39"/>
      <c r="F13" s="39"/>
      <c r="G13" s="114"/>
      <c r="H13" s="114"/>
      <c r="I13" s="114"/>
      <c r="J13" s="114"/>
    </row>
    <row r="14" spans="1:10" hidden="1">
      <c r="A14" s="196">
        <v>7</v>
      </c>
      <c r="B14" s="10" t="s">
        <v>492</v>
      </c>
      <c r="C14" s="39"/>
      <c r="D14" s="39"/>
      <c r="E14" s="39"/>
      <c r="F14" s="39"/>
      <c r="G14" s="114"/>
      <c r="H14" s="114"/>
      <c r="I14" s="114"/>
      <c r="J14" s="114"/>
    </row>
    <row r="15" spans="1:10">
      <c r="A15" s="196">
        <v>8</v>
      </c>
      <c r="B15" s="10" t="s">
        <v>431</v>
      </c>
      <c r="C15" s="39"/>
      <c r="D15" s="39"/>
      <c r="E15" s="39"/>
      <c r="F15" s="39"/>
      <c r="G15" s="114"/>
      <c r="H15" s="114"/>
      <c r="I15" s="114"/>
      <c r="J15" s="470">
        <v>234549555</v>
      </c>
    </row>
    <row r="16" spans="1:10">
      <c r="A16" s="197">
        <v>9</v>
      </c>
      <c r="B16" s="21" t="s">
        <v>158</v>
      </c>
      <c r="C16" s="179">
        <f>SUM(C8:C15)</f>
        <v>995473774</v>
      </c>
      <c r="D16" s="179">
        <f t="shared" ref="D16:J16" si="0">SUM(D8:D15)</f>
        <v>1208190000</v>
      </c>
      <c r="E16" s="179">
        <f t="shared" si="0"/>
        <v>394372817</v>
      </c>
      <c r="F16" s="179">
        <f t="shared" si="0"/>
        <v>322016022.45999998</v>
      </c>
      <c r="G16" s="179"/>
      <c r="H16" s="179"/>
      <c r="I16" s="179"/>
      <c r="J16" s="179">
        <f t="shared" si="0"/>
        <v>239398944.90000001</v>
      </c>
    </row>
    <row r="17" spans="1:10">
      <c r="A17" s="9"/>
      <c r="B17" s="9"/>
      <c r="C17" s="9"/>
      <c r="D17" s="9"/>
      <c r="E17" s="9"/>
      <c r="F17" s="9"/>
      <c r="G17" s="9"/>
      <c r="H17" s="9"/>
      <c r="I17" s="9"/>
      <c r="J17" s="9"/>
    </row>
    <row r="18" spans="1:10" s="29" customFormat="1">
      <c r="A18" s="622" t="s">
        <v>493</v>
      </c>
      <c r="B18" s="622"/>
      <c r="C18" s="622"/>
      <c r="D18" s="622"/>
      <c r="E18" s="622"/>
      <c r="F18" s="622"/>
      <c r="G18" s="622"/>
      <c r="H18" s="622"/>
      <c r="I18" s="622"/>
      <c r="J18" s="622"/>
    </row>
    <row r="19" spans="1:10">
      <c r="A19" s="9"/>
      <c r="B19" s="9"/>
      <c r="C19" s="9"/>
      <c r="D19" s="9"/>
      <c r="E19" s="9"/>
      <c r="F19" s="9"/>
      <c r="G19" s="9"/>
      <c r="H19" s="9"/>
      <c r="I19" s="9"/>
      <c r="J19" s="9"/>
    </row>
    <row r="20" spans="1:10">
      <c r="A20" s="6"/>
      <c r="B20" s="10"/>
      <c r="C20" s="92" t="s">
        <v>119</v>
      </c>
      <c r="D20" s="92" t="s">
        <v>120</v>
      </c>
      <c r="E20" s="92" t="s">
        <v>121</v>
      </c>
      <c r="F20" s="92" t="s">
        <v>171</v>
      </c>
      <c r="G20" s="92" t="s">
        <v>172</v>
      </c>
      <c r="H20" s="92" t="s">
        <v>250</v>
      </c>
      <c r="I20" s="92" t="s">
        <v>251</v>
      </c>
      <c r="J20" s="92" t="s">
        <v>252</v>
      </c>
    </row>
    <row r="21" spans="1:10">
      <c r="A21" s="6"/>
      <c r="B21" s="129" t="s">
        <v>262</v>
      </c>
      <c r="C21" s="579" t="s">
        <v>479</v>
      </c>
      <c r="D21" s="579"/>
      <c r="E21" s="579"/>
      <c r="F21" s="579"/>
      <c r="G21" s="587" t="s">
        <v>480</v>
      </c>
      <c r="H21" s="588"/>
      <c r="I21" s="588"/>
      <c r="J21" s="589"/>
    </row>
    <row r="22" spans="1:10" ht="36" customHeight="1">
      <c r="A22" s="6"/>
      <c r="B22" s="579" t="s">
        <v>481</v>
      </c>
      <c r="C22" s="579" t="s">
        <v>482</v>
      </c>
      <c r="D22" s="579"/>
      <c r="E22" s="579" t="s">
        <v>483</v>
      </c>
      <c r="F22" s="579"/>
      <c r="G22" s="587" t="s">
        <v>482</v>
      </c>
      <c r="H22" s="589"/>
      <c r="I22" s="587" t="s">
        <v>483</v>
      </c>
      <c r="J22" s="589"/>
    </row>
    <row r="23" spans="1:10" ht="23.5" customHeight="1">
      <c r="A23" s="117"/>
      <c r="B23" s="579"/>
      <c r="C23" s="33" t="s">
        <v>484</v>
      </c>
      <c r="D23" s="33" t="s">
        <v>485</v>
      </c>
      <c r="E23" s="33" t="s">
        <v>484</v>
      </c>
      <c r="F23" s="33" t="s">
        <v>485</v>
      </c>
      <c r="G23" s="33" t="s">
        <v>484</v>
      </c>
      <c r="H23" s="33" t="s">
        <v>485</v>
      </c>
      <c r="I23" s="33" t="s">
        <v>484</v>
      </c>
      <c r="J23" s="33" t="s">
        <v>485</v>
      </c>
    </row>
    <row r="24" spans="1:10">
      <c r="A24" s="196">
        <v>1</v>
      </c>
      <c r="B24" s="10" t="s">
        <v>486</v>
      </c>
      <c r="C24" s="40">
        <v>1013213084</v>
      </c>
      <c r="D24" s="40">
        <v>1219164522</v>
      </c>
      <c r="E24" s="40">
        <v>5116956</v>
      </c>
      <c r="F24" s="40">
        <v>342650936</v>
      </c>
      <c r="G24" s="9"/>
      <c r="H24" s="9"/>
      <c r="I24" s="9"/>
      <c r="J24" s="40">
        <v>14576166.9</v>
      </c>
    </row>
    <row r="25" spans="1:10">
      <c r="A25" s="196">
        <v>2</v>
      </c>
      <c r="B25" s="10" t="s">
        <v>487</v>
      </c>
      <c r="C25" s="40">
        <v>18141993</v>
      </c>
      <c r="D25" s="40"/>
      <c r="E25" s="40">
        <v>46705568</v>
      </c>
      <c r="F25" s="40">
        <v>2812675.79</v>
      </c>
      <c r="G25" s="9"/>
      <c r="H25" s="9"/>
      <c r="I25" s="9"/>
      <c r="J25" s="40"/>
    </row>
    <row r="26" spans="1:10">
      <c r="A26" s="196">
        <v>3</v>
      </c>
      <c r="B26" s="10" t="s">
        <v>488</v>
      </c>
      <c r="C26" s="40"/>
      <c r="D26" s="40"/>
      <c r="E26" s="40">
        <v>326011015</v>
      </c>
      <c r="F26" s="40"/>
      <c r="G26" s="9"/>
      <c r="H26" s="9"/>
      <c r="I26" s="9"/>
      <c r="J26" s="40"/>
    </row>
    <row r="27" spans="1:10" hidden="1">
      <c r="A27" s="196">
        <v>4</v>
      </c>
      <c r="B27" s="10" t="s">
        <v>489</v>
      </c>
      <c r="C27" s="40"/>
      <c r="D27" s="40"/>
      <c r="E27" s="40"/>
      <c r="F27" s="40"/>
      <c r="G27" s="9"/>
      <c r="H27" s="9"/>
      <c r="I27" s="9"/>
      <c r="J27" s="40"/>
    </row>
    <row r="28" spans="1:10" hidden="1">
      <c r="A28" s="196">
        <v>5</v>
      </c>
      <c r="B28" s="10" t="s">
        <v>490</v>
      </c>
      <c r="C28" s="40"/>
      <c r="D28" s="40"/>
      <c r="E28" s="40"/>
      <c r="F28" s="40"/>
      <c r="G28" s="9"/>
      <c r="H28" s="9"/>
      <c r="I28" s="9"/>
      <c r="J28" s="40"/>
    </row>
    <row r="29" spans="1:10" hidden="1">
      <c r="A29" s="196">
        <v>6</v>
      </c>
      <c r="B29" s="10" t="s">
        <v>491</v>
      </c>
      <c r="C29" s="40"/>
      <c r="D29" s="40"/>
      <c r="E29" s="40"/>
      <c r="F29" s="40"/>
      <c r="G29" s="9"/>
      <c r="H29" s="9"/>
      <c r="I29" s="9"/>
      <c r="J29" s="40"/>
    </row>
    <row r="30" spans="1:10" hidden="1">
      <c r="A30" s="196">
        <v>7</v>
      </c>
      <c r="B30" s="10" t="s">
        <v>492</v>
      </c>
      <c r="C30" s="40"/>
      <c r="D30" s="40"/>
      <c r="E30" s="40"/>
      <c r="F30" s="40"/>
      <c r="G30" s="9"/>
      <c r="H30" s="9"/>
      <c r="I30" s="9"/>
      <c r="J30" s="40"/>
    </row>
    <row r="31" spans="1:10">
      <c r="A31" s="196">
        <v>8</v>
      </c>
      <c r="B31" s="10" t="s">
        <v>431</v>
      </c>
      <c r="C31" s="40"/>
      <c r="D31" s="40"/>
      <c r="E31" s="40"/>
      <c r="F31" s="40"/>
      <c r="G31" s="9"/>
      <c r="H31" s="9"/>
      <c r="I31" s="9"/>
      <c r="J31" s="40">
        <v>514799675</v>
      </c>
    </row>
    <row r="32" spans="1:10">
      <c r="A32" s="197">
        <v>9</v>
      </c>
      <c r="B32" s="21" t="s">
        <v>158</v>
      </c>
      <c r="C32" s="179">
        <v>1031355077</v>
      </c>
      <c r="D32" s="179">
        <v>1219164522</v>
      </c>
      <c r="E32" s="179">
        <v>377833539</v>
      </c>
      <c r="F32" s="179">
        <v>345463611.79000002</v>
      </c>
      <c r="G32" s="179"/>
      <c r="H32" s="179"/>
      <c r="I32" s="179"/>
      <c r="J32" s="179">
        <v>529375841.89999998</v>
      </c>
    </row>
    <row r="33" spans="1:10">
      <c r="A33" s="9"/>
      <c r="B33" s="9"/>
      <c r="C33" s="9"/>
      <c r="D33" s="9"/>
      <c r="E33" s="9"/>
      <c r="F33" s="9"/>
      <c r="G33" s="9"/>
      <c r="H33" s="9"/>
      <c r="I33" s="9"/>
      <c r="J33" s="9"/>
    </row>
  </sheetData>
  <mergeCells count="15">
    <mergeCell ref="G22:H22"/>
    <mergeCell ref="I22:J22"/>
    <mergeCell ref="B22:B23"/>
    <mergeCell ref="C22:D22"/>
    <mergeCell ref="E22:F22"/>
    <mergeCell ref="C5:F5"/>
    <mergeCell ref="G5:J5"/>
    <mergeCell ref="C21:F21"/>
    <mergeCell ref="G6:H6"/>
    <mergeCell ref="I6:J6"/>
    <mergeCell ref="G21:J21"/>
    <mergeCell ref="A18:J18"/>
    <mergeCell ref="B6:B7"/>
    <mergeCell ref="C6:D6"/>
    <mergeCell ref="E6:F6"/>
  </mergeCells>
  <pageMargins left="0.70866141732283472" right="0.70866141732283472" top="0.74803149606299213" bottom="0.74803149606299213" header="0.31496062992125984" footer="0.31496062992125984"/>
  <pageSetup paperSize="9" scale="70"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C1C0B-8AA2-4FF8-BE86-72A4C6AAE8F9}">
  <sheetPr>
    <pageSetUpPr fitToPage="1"/>
  </sheetPr>
  <dimension ref="A1:F16"/>
  <sheetViews>
    <sheetView showGridLines="0" zoomScaleNormal="100" workbookViewId="0">
      <selection activeCell="G1" sqref="G1"/>
    </sheetView>
  </sheetViews>
  <sheetFormatPr defaultColWidth="8.33203125" defaultRowHeight="14.5"/>
  <cols>
    <col min="1" max="1" width="4.33203125" style="7" customWidth="1"/>
    <col min="2" max="2" width="38" style="7" customWidth="1"/>
    <col min="3" max="4" width="9" style="7" customWidth="1"/>
    <col min="5" max="16384" width="8.33203125" style="7"/>
  </cols>
  <sheetData>
    <row r="1" spans="1:6" ht="18.5">
      <c r="A1" s="3" t="s">
        <v>1226</v>
      </c>
      <c r="B1" s="9"/>
      <c r="C1" s="9"/>
      <c r="D1" s="9"/>
      <c r="E1" s="9"/>
      <c r="F1" s="9"/>
    </row>
    <row r="2" spans="1:6" ht="15.5">
      <c r="A2" s="188"/>
      <c r="B2" s="9"/>
      <c r="C2" s="9"/>
      <c r="D2" s="9"/>
      <c r="E2" s="9"/>
      <c r="F2" s="9"/>
    </row>
    <row r="3" spans="1:6">
      <c r="A3" s="9"/>
      <c r="B3" s="198"/>
      <c r="C3" s="624" t="s">
        <v>1207</v>
      </c>
      <c r="D3" s="624"/>
      <c r="E3" s="624" t="s">
        <v>96</v>
      </c>
      <c r="F3" s="624"/>
    </row>
    <row r="4" spans="1:6" ht="20.149999999999999" customHeight="1">
      <c r="A4" s="6"/>
      <c r="B4" s="10"/>
      <c r="C4" s="92" t="s">
        <v>119</v>
      </c>
      <c r="D4" s="113" t="s">
        <v>120</v>
      </c>
      <c r="E4" s="92" t="s">
        <v>119</v>
      </c>
      <c r="F4" s="113" t="s">
        <v>120</v>
      </c>
    </row>
    <row r="5" spans="1:6" ht="31" customHeight="1">
      <c r="A5" s="84" t="s">
        <v>95</v>
      </c>
      <c r="B5" s="148"/>
      <c r="C5" s="159" t="s">
        <v>494</v>
      </c>
      <c r="D5" s="33" t="s">
        <v>495</v>
      </c>
      <c r="E5" s="159" t="s">
        <v>494</v>
      </c>
      <c r="F5" s="33" t="s">
        <v>495</v>
      </c>
    </row>
    <row r="6" spans="1:6">
      <c r="A6" s="623" t="s">
        <v>496</v>
      </c>
      <c r="B6" s="623"/>
      <c r="C6" s="10"/>
      <c r="D6" s="444"/>
      <c r="E6" s="10"/>
      <c r="F6" s="10"/>
    </row>
    <row r="7" spans="1:6" hidden="1">
      <c r="A7" s="18">
        <v>1</v>
      </c>
      <c r="B7" s="49" t="s">
        <v>497</v>
      </c>
      <c r="C7" s="10"/>
      <c r="D7" s="489"/>
      <c r="E7" s="10"/>
      <c r="F7" s="10"/>
    </row>
    <row r="8" spans="1:6">
      <c r="A8" s="18">
        <v>2</v>
      </c>
      <c r="B8" s="49" t="s">
        <v>498</v>
      </c>
      <c r="C8" s="199"/>
      <c r="D8" s="470">
        <v>104572000</v>
      </c>
      <c r="E8" s="199"/>
      <c r="F8" s="40">
        <v>86099000</v>
      </c>
    </row>
    <row r="9" spans="1:6" hidden="1">
      <c r="A9" s="18">
        <v>3</v>
      </c>
      <c r="B9" s="49" t="s">
        <v>499</v>
      </c>
      <c r="C9" s="10"/>
      <c r="D9" s="470"/>
      <c r="E9" s="10"/>
      <c r="F9" s="40"/>
    </row>
    <row r="10" spans="1:6" hidden="1">
      <c r="A10" s="18">
        <v>4</v>
      </c>
      <c r="B10" s="49" t="s">
        <v>500</v>
      </c>
      <c r="C10" s="10"/>
      <c r="D10" s="470"/>
      <c r="E10" s="10"/>
      <c r="F10" s="40"/>
    </row>
    <row r="11" spans="1:6">
      <c r="A11" s="18">
        <v>5</v>
      </c>
      <c r="B11" s="49" t="s">
        <v>501</v>
      </c>
      <c r="C11" s="10"/>
      <c r="D11" s="470">
        <v>28850000</v>
      </c>
      <c r="E11" s="10"/>
      <c r="F11" s="40">
        <v>23732000</v>
      </c>
    </row>
    <row r="12" spans="1:6">
      <c r="A12" s="20">
        <v>6</v>
      </c>
      <c r="B12" s="21" t="s">
        <v>502</v>
      </c>
      <c r="C12" s="200"/>
      <c r="D12" s="179">
        <v>133422000</v>
      </c>
      <c r="E12" s="179"/>
      <c r="F12" s="179">
        <v>109831000</v>
      </c>
    </row>
    <row r="13" spans="1:6">
      <c r="A13" s="606" t="s">
        <v>503</v>
      </c>
      <c r="B13" s="606"/>
      <c r="C13" s="10"/>
      <c r="D13" s="489"/>
      <c r="E13" s="10"/>
      <c r="F13" s="10"/>
    </row>
    <row r="14" spans="1:6">
      <c r="A14" s="18">
        <v>7</v>
      </c>
      <c r="B14" s="49" t="s">
        <v>504</v>
      </c>
      <c r="C14" s="199"/>
      <c r="D14" s="40">
        <v>2738083.0100000002</v>
      </c>
      <c r="E14" s="199"/>
      <c r="F14" s="40">
        <v>710162.87999999989</v>
      </c>
    </row>
    <row r="15" spans="1:6">
      <c r="A15" s="18">
        <v>8</v>
      </c>
      <c r="B15" s="49" t="s">
        <v>505</v>
      </c>
      <c r="C15" s="199"/>
      <c r="D15" s="40">
        <v>-11126903.25</v>
      </c>
      <c r="E15" s="199"/>
      <c r="F15" s="40">
        <v>-10572311.1</v>
      </c>
    </row>
    <row r="16" spans="1:6">
      <c r="A16" s="9"/>
      <c r="B16" s="9"/>
      <c r="C16" s="9"/>
      <c r="D16" s="9"/>
      <c r="E16" s="9"/>
      <c r="F16" s="9"/>
    </row>
  </sheetData>
  <mergeCells count="4">
    <mergeCell ref="A6:B6"/>
    <mergeCell ref="A13:B13"/>
    <mergeCell ref="C3:D3"/>
    <mergeCell ref="E3:F3"/>
  </mergeCells>
  <pageMargins left="0.70866141732283472" right="0.70866141732283472" top="0.74803149606299213" bottom="0.74803149606299213" header="0.31496062992125984" footer="0.31496062992125984"/>
  <pageSetup paperSize="9" orientation="portrait" r:id="rId1"/>
  <headerFooter>
    <oddHeader xml:space="preserve">&amp;C
</oddHeader>
  </headerFooter>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2F1E9-2DDF-4873-AE82-FFD5FC13CE25}">
  <sheetPr>
    <pageSetUpPr fitToPage="1"/>
  </sheetPr>
  <dimension ref="A1:E39"/>
  <sheetViews>
    <sheetView showGridLines="0" zoomScaleNormal="100" workbookViewId="0">
      <selection activeCell="E1" sqref="E1"/>
    </sheetView>
  </sheetViews>
  <sheetFormatPr defaultColWidth="8.33203125" defaultRowHeight="14.5"/>
  <cols>
    <col min="1" max="1" width="4.83203125" style="29" customWidth="1"/>
    <col min="2" max="2" width="61.33203125" style="29" customWidth="1"/>
    <col min="3" max="4" width="11.08203125" style="29" customWidth="1"/>
    <col min="5" max="16384" width="8.33203125" style="29"/>
  </cols>
  <sheetData>
    <row r="1" spans="1:5" ht="18.5">
      <c r="A1" s="3" t="s">
        <v>1227</v>
      </c>
      <c r="B1" s="163"/>
      <c r="C1" s="163"/>
      <c r="D1" s="163"/>
    </row>
    <row r="2" spans="1:5" ht="15.5">
      <c r="A2" s="201"/>
      <c r="B2" s="163"/>
      <c r="C2" s="163"/>
      <c r="D2" s="163"/>
    </row>
    <row r="3" spans="1:5">
      <c r="A3" s="202"/>
      <c r="B3" s="203"/>
      <c r="C3" s="624" t="s">
        <v>1207</v>
      </c>
      <c r="D3" s="624"/>
    </row>
    <row r="4" spans="1:5">
      <c r="A4" s="11"/>
      <c r="B4" s="18"/>
      <c r="C4" s="92" t="s">
        <v>119</v>
      </c>
      <c r="D4" s="92" t="s">
        <v>120</v>
      </c>
    </row>
    <row r="5" spans="1:5" ht="30" customHeight="1">
      <c r="A5" s="31" t="s">
        <v>95</v>
      </c>
      <c r="B5" s="204"/>
      <c r="C5" s="33" t="s">
        <v>506</v>
      </c>
      <c r="D5" s="33" t="s">
        <v>447</v>
      </c>
    </row>
    <row r="6" spans="1:5">
      <c r="A6" s="51">
        <v>1</v>
      </c>
      <c r="B6" s="21" t="s">
        <v>507</v>
      </c>
      <c r="C6" s="22"/>
      <c r="D6" s="179">
        <v>5560723.5367999999</v>
      </c>
    </row>
    <row r="7" spans="1:5" ht="23.15" customHeight="1">
      <c r="A7" s="11">
        <v>2</v>
      </c>
      <c r="B7" s="10" t="s">
        <v>508</v>
      </c>
      <c r="C7" s="40">
        <v>246929176.35959998</v>
      </c>
      <c r="D7" s="40">
        <v>5045697.5422999999</v>
      </c>
    </row>
    <row r="8" spans="1:5">
      <c r="A8" s="11">
        <v>3</v>
      </c>
      <c r="B8" s="10" t="s">
        <v>509</v>
      </c>
      <c r="C8" s="40">
        <v>233431679.329</v>
      </c>
      <c r="D8" s="40">
        <v>4668633.5866</v>
      </c>
    </row>
    <row r="9" spans="1:5">
      <c r="A9" s="11">
        <v>4</v>
      </c>
      <c r="B9" s="10" t="s">
        <v>510</v>
      </c>
      <c r="C9" s="40">
        <v>5355700.7583999997</v>
      </c>
      <c r="D9" s="40">
        <v>214228.03030000001</v>
      </c>
    </row>
    <row r="10" spans="1:5">
      <c r="A10" s="11">
        <v>5</v>
      </c>
      <c r="B10" s="10" t="s">
        <v>511</v>
      </c>
      <c r="C10" s="40">
        <v>8141796.2721999995</v>
      </c>
      <c r="D10" s="40">
        <v>162835.92540000001</v>
      </c>
      <c r="E10" s="29" t="s">
        <v>107</v>
      </c>
    </row>
    <row r="11" spans="1:5" hidden="1">
      <c r="A11" s="11">
        <v>6</v>
      </c>
      <c r="B11" s="10" t="s">
        <v>512</v>
      </c>
      <c r="C11" s="40"/>
      <c r="D11" s="40"/>
    </row>
    <row r="12" spans="1:5">
      <c r="A12" s="11">
        <v>7</v>
      </c>
      <c r="B12" s="10" t="s">
        <v>513</v>
      </c>
      <c r="C12" s="40">
        <v>330352094</v>
      </c>
      <c r="D12" s="16"/>
    </row>
    <row r="13" spans="1:5">
      <c r="A13" s="11">
        <v>8</v>
      </c>
      <c r="B13" s="10" t="s">
        <v>514</v>
      </c>
      <c r="C13" s="40">
        <v>4449235.2</v>
      </c>
      <c r="D13" s="40">
        <v>88984.703999999998</v>
      </c>
    </row>
    <row r="14" spans="1:5">
      <c r="A14" s="11">
        <v>9</v>
      </c>
      <c r="B14" s="10" t="s">
        <v>515</v>
      </c>
      <c r="C14" s="40">
        <v>1744797</v>
      </c>
      <c r="D14" s="40">
        <v>426041.2905</v>
      </c>
      <c r="E14" s="418"/>
    </row>
    <row r="15" spans="1:5" hidden="1">
      <c r="A15" s="11">
        <v>10</v>
      </c>
      <c r="B15" s="10" t="s">
        <v>516</v>
      </c>
      <c r="C15" s="40"/>
      <c r="D15" s="16"/>
    </row>
    <row r="16" spans="1:5" hidden="1">
      <c r="A16" s="51">
        <v>11</v>
      </c>
      <c r="B16" s="22" t="s">
        <v>517</v>
      </c>
      <c r="C16" s="22"/>
      <c r="D16" s="22"/>
    </row>
    <row r="17" spans="1:4" ht="25" hidden="1" customHeight="1">
      <c r="A17" s="11">
        <v>12</v>
      </c>
      <c r="B17" s="10" t="s">
        <v>518</v>
      </c>
      <c r="C17" s="16"/>
      <c r="D17" s="16"/>
    </row>
    <row r="18" spans="1:4" hidden="1">
      <c r="A18" s="11">
        <v>13</v>
      </c>
      <c r="B18" s="10" t="s">
        <v>509</v>
      </c>
      <c r="C18" s="16"/>
      <c r="D18" s="16"/>
    </row>
    <row r="19" spans="1:4" hidden="1">
      <c r="A19" s="11">
        <v>14</v>
      </c>
      <c r="B19" s="10" t="s">
        <v>510</v>
      </c>
      <c r="C19" s="16"/>
      <c r="D19" s="16"/>
    </row>
    <row r="20" spans="1:4" hidden="1">
      <c r="A20" s="11">
        <v>15</v>
      </c>
      <c r="B20" s="10" t="s">
        <v>511</v>
      </c>
      <c r="C20" s="16"/>
      <c r="D20" s="16"/>
    </row>
    <row r="21" spans="1:4" hidden="1">
      <c r="A21" s="11">
        <v>16</v>
      </c>
      <c r="B21" s="10" t="s">
        <v>512</v>
      </c>
      <c r="C21" s="16"/>
      <c r="D21" s="16"/>
    </row>
    <row r="22" spans="1:4" hidden="1">
      <c r="A22" s="11">
        <v>17</v>
      </c>
      <c r="B22" s="10" t="s">
        <v>513</v>
      </c>
      <c r="C22" s="16"/>
      <c r="D22" s="16"/>
    </row>
    <row r="23" spans="1:4" hidden="1">
      <c r="A23" s="11">
        <v>18</v>
      </c>
      <c r="B23" s="10" t="s">
        <v>514</v>
      </c>
      <c r="C23" s="16"/>
      <c r="D23" s="16"/>
    </row>
    <row r="24" spans="1:4" hidden="1">
      <c r="A24" s="11">
        <v>19</v>
      </c>
      <c r="B24" s="10" t="s">
        <v>515</v>
      </c>
      <c r="C24" s="16"/>
      <c r="D24" s="16"/>
    </row>
    <row r="25" spans="1:4" hidden="1">
      <c r="A25" s="11">
        <v>20</v>
      </c>
      <c r="B25" s="10" t="s">
        <v>516</v>
      </c>
      <c r="C25" s="16"/>
      <c r="D25" s="16"/>
    </row>
    <row r="26" spans="1:4">
      <c r="A26" s="11"/>
      <c r="B26" s="10"/>
      <c r="C26" s="16"/>
      <c r="D26" s="16"/>
    </row>
    <row r="27" spans="1:4">
      <c r="A27" s="202"/>
      <c r="B27" s="203"/>
      <c r="C27" s="624" t="s">
        <v>96</v>
      </c>
      <c r="D27" s="624"/>
    </row>
    <row r="28" spans="1:4">
      <c r="A28" s="449"/>
      <c r="B28" s="448"/>
      <c r="C28" s="92" t="s">
        <v>119</v>
      </c>
      <c r="D28" s="92" t="s">
        <v>120</v>
      </c>
    </row>
    <row r="29" spans="1:4" ht="30" customHeight="1">
      <c r="A29" s="562" t="s">
        <v>95</v>
      </c>
      <c r="B29" s="204"/>
      <c r="C29" s="559" t="s">
        <v>506</v>
      </c>
      <c r="D29" s="559" t="s">
        <v>447</v>
      </c>
    </row>
    <row r="30" spans="1:4">
      <c r="A30" s="51">
        <v>1</v>
      </c>
      <c r="B30" s="21" t="s">
        <v>507</v>
      </c>
      <c r="C30" s="22"/>
      <c r="D30" s="179">
        <v>6326834.6060999986</v>
      </c>
    </row>
    <row r="31" spans="1:4" ht="23.15" customHeight="1">
      <c r="A31" s="561">
        <v>2</v>
      </c>
      <c r="B31" s="560" t="s">
        <v>508</v>
      </c>
      <c r="C31" s="40">
        <v>288995034.85599995</v>
      </c>
      <c r="D31" s="40">
        <v>5959980.1774999993</v>
      </c>
    </row>
    <row r="32" spans="1:4">
      <c r="A32" s="561">
        <v>3</v>
      </c>
      <c r="B32" s="560" t="s">
        <v>509</v>
      </c>
      <c r="C32" s="40">
        <v>261106218.51359999</v>
      </c>
      <c r="D32" s="40">
        <v>5222124.3702999996</v>
      </c>
    </row>
    <row r="33" spans="1:5">
      <c r="A33" s="561">
        <v>4</v>
      </c>
      <c r="B33" s="560" t="s">
        <v>510</v>
      </c>
      <c r="C33" s="40">
        <v>9003974.0142000001</v>
      </c>
      <c r="D33" s="40">
        <v>360158.96059999999</v>
      </c>
    </row>
    <row r="34" spans="1:5">
      <c r="A34" s="561">
        <v>5</v>
      </c>
      <c r="B34" s="560" t="s">
        <v>511</v>
      </c>
      <c r="C34" s="40">
        <v>18884842.328200001</v>
      </c>
      <c r="D34" s="40">
        <v>377696.84659999999</v>
      </c>
    </row>
    <row r="35" spans="1:5" hidden="1">
      <c r="A35" s="561">
        <v>6</v>
      </c>
      <c r="B35" s="560" t="s">
        <v>512</v>
      </c>
      <c r="C35" s="40"/>
      <c r="D35" s="40"/>
    </row>
    <row r="36" spans="1:5">
      <c r="A36" s="561">
        <v>7</v>
      </c>
      <c r="B36" s="560" t="s">
        <v>513</v>
      </c>
      <c r="C36" s="40">
        <v>331127970</v>
      </c>
      <c r="D36" s="16"/>
    </row>
    <row r="37" spans="1:5">
      <c r="A37" s="561">
        <v>8</v>
      </c>
      <c r="B37" s="560" t="s">
        <v>514</v>
      </c>
      <c r="C37" s="40">
        <v>10751982</v>
      </c>
      <c r="D37" s="40">
        <v>215039.64</v>
      </c>
    </row>
    <row r="38" spans="1:5">
      <c r="A38" s="561">
        <v>9</v>
      </c>
      <c r="B38" s="560" t="s">
        <v>515</v>
      </c>
      <c r="C38" s="40">
        <v>1000000</v>
      </c>
      <c r="D38" s="40">
        <v>151814.7886</v>
      </c>
      <c r="E38" s="418"/>
    </row>
    <row r="39" spans="1:5">
      <c r="A39" s="455"/>
      <c r="B39" s="455"/>
      <c r="C39" s="455"/>
      <c r="D39" s="455"/>
    </row>
  </sheetData>
  <mergeCells count="2">
    <mergeCell ref="C3:D3"/>
    <mergeCell ref="C27:D27"/>
  </mergeCells>
  <pageMargins left="0.70866141732283472" right="0.70866141732283472" top="0.74803149606299213" bottom="0.7480314960629921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7FBE-C1DE-4EF9-A157-05E7AEE7F050}">
  <sheetPr>
    <pageSetUpPr fitToPage="1"/>
  </sheetPr>
  <dimension ref="A1:I26"/>
  <sheetViews>
    <sheetView showGridLines="0" zoomScaleNormal="100" workbookViewId="0">
      <selection activeCell="E1" sqref="E1"/>
    </sheetView>
  </sheetViews>
  <sheetFormatPr defaultColWidth="10.5" defaultRowHeight="14.5"/>
  <cols>
    <col min="1" max="1" width="5" style="7" customWidth="1"/>
    <col min="2" max="2" width="38.25" style="7" customWidth="1"/>
    <col min="3" max="4" width="14.33203125" style="7" customWidth="1"/>
    <col min="5" max="16384" width="10.5" style="7"/>
  </cols>
  <sheetData>
    <row r="1" spans="1:4" s="207" customFormat="1" ht="18.5">
      <c r="A1" s="3" t="s">
        <v>1228</v>
      </c>
      <c r="B1" s="205"/>
      <c r="C1" s="206"/>
      <c r="D1" s="206"/>
    </row>
    <row r="2" spans="1:4" s="207" customFormat="1" ht="18.5">
      <c r="A2" s="3"/>
      <c r="B2" s="205"/>
      <c r="C2" s="206"/>
      <c r="D2" s="206"/>
    </row>
    <row r="3" spans="1:4" s="207" customFormat="1" ht="18.5">
      <c r="A3" s="3"/>
      <c r="B3" s="205"/>
      <c r="C3" s="206"/>
      <c r="D3" s="206"/>
    </row>
    <row r="4" spans="1:4" s="207" customFormat="1" ht="18.5">
      <c r="A4" s="3"/>
      <c r="B4" s="205"/>
      <c r="C4" s="33" t="s">
        <v>1207</v>
      </c>
      <c r="D4" s="33" t="s">
        <v>96</v>
      </c>
    </row>
    <row r="5" spans="1:4">
      <c r="A5" s="6"/>
      <c r="B5" s="6"/>
      <c r="C5" s="121" t="s">
        <v>119</v>
      </c>
      <c r="D5" s="121" t="s">
        <v>119</v>
      </c>
    </row>
    <row r="6" spans="1:4" ht="38.25" customHeight="1">
      <c r="A6" s="625" t="s">
        <v>95</v>
      </c>
      <c r="B6" s="626"/>
      <c r="C6" s="33" t="s">
        <v>519</v>
      </c>
      <c r="D6" s="33" t="s">
        <v>519</v>
      </c>
    </row>
    <row r="7" spans="1:4">
      <c r="A7" s="48"/>
      <c r="B7" s="19" t="s">
        <v>520</v>
      </c>
      <c r="C7" s="292"/>
      <c r="D7" s="16"/>
    </row>
    <row r="8" spans="1:4" ht="15.75" customHeight="1">
      <c r="A8" s="208">
        <v>1</v>
      </c>
      <c r="B8" s="49" t="s">
        <v>521</v>
      </c>
      <c r="C8" s="292">
        <v>933458788.92499995</v>
      </c>
      <c r="D8" s="292">
        <v>919167890.80500007</v>
      </c>
    </row>
    <row r="9" spans="1:4">
      <c r="A9" s="208">
        <v>2</v>
      </c>
      <c r="B9" s="49" t="s">
        <v>522</v>
      </c>
      <c r="C9" s="292">
        <v>3422</v>
      </c>
      <c r="D9" s="292"/>
    </row>
    <row r="10" spans="1:4" hidden="1">
      <c r="A10" s="208">
        <v>3</v>
      </c>
      <c r="B10" s="49" t="s">
        <v>523</v>
      </c>
      <c r="C10" s="452"/>
      <c r="D10" s="292"/>
    </row>
    <row r="11" spans="1:4">
      <c r="A11" s="208">
        <v>4</v>
      </c>
      <c r="B11" s="49" t="s">
        <v>524</v>
      </c>
      <c r="C11" s="292">
        <v>16157064.000000002</v>
      </c>
      <c r="D11" s="292">
        <v>18545101.879999999</v>
      </c>
    </row>
    <row r="12" spans="1:4">
      <c r="A12" s="208"/>
      <c r="B12" s="10" t="s">
        <v>525</v>
      </c>
      <c r="C12" s="452"/>
      <c r="D12" s="292"/>
    </row>
    <row r="13" spans="1:4" hidden="1">
      <c r="A13" s="208">
        <v>5</v>
      </c>
      <c r="B13" s="209" t="s">
        <v>526</v>
      </c>
      <c r="C13" s="452"/>
      <c r="D13" s="292"/>
    </row>
    <row r="14" spans="1:4">
      <c r="A14" s="208">
        <v>6</v>
      </c>
      <c r="B14" s="209" t="s">
        <v>527</v>
      </c>
      <c r="C14" s="292">
        <v>108387.625</v>
      </c>
      <c r="D14" s="292"/>
    </row>
    <row r="15" spans="1:4">
      <c r="A15" s="208">
        <v>7</v>
      </c>
      <c r="B15" s="209" t="s">
        <v>528</v>
      </c>
      <c r="C15" s="292">
        <v>75285989.25</v>
      </c>
      <c r="D15" s="292">
        <v>132779424.24999999</v>
      </c>
    </row>
    <row r="16" spans="1:4" hidden="1">
      <c r="A16" s="208">
        <v>8</v>
      </c>
      <c r="B16" s="10" t="s">
        <v>529</v>
      </c>
      <c r="C16" s="452"/>
      <c r="D16" s="292"/>
    </row>
    <row r="17" spans="1:9">
      <c r="A17" s="210">
        <v>9</v>
      </c>
      <c r="B17" s="21" t="s">
        <v>158</v>
      </c>
      <c r="C17" s="291">
        <f>SUM(C8:C16)</f>
        <v>1025013651.8</v>
      </c>
      <c r="D17" s="291">
        <v>1070492416.9350001</v>
      </c>
    </row>
    <row r="18" spans="1:9">
      <c r="A18" s="9"/>
      <c r="B18" s="9"/>
      <c r="C18" s="9"/>
      <c r="D18" s="9"/>
    </row>
    <row r="19" spans="1:9">
      <c r="A19" s="572" t="s">
        <v>530</v>
      </c>
      <c r="B19" s="572"/>
      <c r="C19" s="572"/>
      <c r="D19" s="572"/>
      <c r="E19" s="98"/>
      <c r="F19" s="98"/>
      <c r="G19" s="98"/>
      <c r="H19" s="98"/>
      <c r="I19" s="98"/>
    </row>
    <row r="20" spans="1:9">
      <c r="A20" s="9"/>
      <c r="B20" s="9"/>
      <c r="C20" s="9"/>
      <c r="D20" s="9"/>
    </row>
    <row r="21" spans="1:9" s="35" customFormat="1" ht="50.25" customHeight="1"/>
    <row r="22" spans="1:9" s="35" customFormat="1" ht="50.25" customHeight="1"/>
    <row r="23" spans="1:9" s="35" customFormat="1"/>
    <row r="24" spans="1:9" s="35" customFormat="1"/>
    <row r="25" spans="1:9" s="35" customFormat="1"/>
    <row r="26" spans="1:9" s="35" customFormat="1"/>
  </sheetData>
  <mergeCells count="2">
    <mergeCell ref="A6:B6"/>
    <mergeCell ref="A19:D19"/>
  </mergeCells>
  <pageMargins left="0.70866141732283472" right="0.70866141732283472" top="0.74803149606299213" bottom="0.74803149606299213" header="0.31496062992125984" footer="0.31496062992125984"/>
  <pageSetup paperSize="9" orientation="portrait" r:id="rId1"/>
  <headerFooter>
    <oddHeader xml:space="preserve">&amp;C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7F1B4-601D-4596-A243-D676DA660D8C}">
  <sheetPr>
    <pageSetUpPr fitToPage="1"/>
  </sheetPr>
  <dimension ref="A1:K9"/>
  <sheetViews>
    <sheetView showGridLines="0" zoomScaleNormal="100" workbookViewId="0">
      <selection activeCell="C2" sqref="C2"/>
    </sheetView>
  </sheetViews>
  <sheetFormatPr defaultColWidth="8.58203125" defaultRowHeight="14.5"/>
  <cols>
    <col min="1" max="1" width="8.58203125" style="7"/>
    <col min="2" max="2" width="111.5" style="7" customWidth="1"/>
    <col min="3" max="3" width="14.75" style="35" customWidth="1"/>
    <col min="4" max="16384" width="8.58203125" style="7"/>
  </cols>
  <sheetData>
    <row r="1" spans="1:11">
      <c r="A1" s="9"/>
      <c r="B1" s="9"/>
    </row>
    <row r="2" spans="1:11" ht="21">
      <c r="A2" s="61">
        <v>4</v>
      </c>
      <c r="B2" s="61" t="s">
        <v>50</v>
      </c>
      <c r="C2" s="319"/>
      <c r="D2" s="35"/>
      <c r="E2" s="35"/>
      <c r="G2" s="50"/>
      <c r="K2" s="67"/>
    </row>
    <row r="3" spans="1:11" ht="18.5">
      <c r="A3" s="58"/>
      <c r="B3" s="60"/>
      <c r="C3" s="319"/>
      <c r="D3" s="35"/>
      <c r="E3" s="35"/>
    </row>
    <row r="4" spans="1:11" ht="17.25" customHeight="1">
      <c r="A4" s="316" t="s">
        <v>51</v>
      </c>
      <c r="B4" s="318" t="s">
        <v>52</v>
      </c>
      <c r="C4" s="319"/>
      <c r="D4" s="35"/>
      <c r="E4" s="35"/>
      <c r="F4" s="67"/>
      <c r="G4" s="50"/>
    </row>
    <row r="5" spans="1:11" ht="17.25" customHeight="1">
      <c r="A5" s="316" t="s">
        <v>53</v>
      </c>
      <c r="B5" s="318" t="s">
        <v>54</v>
      </c>
      <c r="C5" s="319"/>
      <c r="D5" s="35"/>
      <c r="E5" s="35"/>
      <c r="F5" s="67"/>
      <c r="G5" s="50"/>
    </row>
    <row r="6" spans="1:11" ht="17.25" customHeight="1">
      <c r="A6" s="316" t="s">
        <v>55</v>
      </c>
      <c r="B6" s="318" t="s">
        <v>56</v>
      </c>
      <c r="C6" s="319"/>
      <c r="D6" s="35"/>
      <c r="E6" s="35"/>
      <c r="F6" s="67"/>
      <c r="G6" s="50"/>
    </row>
    <row r="7" spans="1:11" ht="17.25" customHeight="1">
      <c r="A7" s="316" t="s">
        <v>57</v>
      </c>
      <c r="B7" s="318" t="s">
        <v>58</v>
      </c>
      <c r="C7" s="319"/>
      <c r="D7" s="35"/>
      <c r="E7" s="35"/>
      <c r="F7" s="67"/>
      <c r="G7" s="50"/>
    </row>
    <row r="8" spans="1:11" ht="17.25" customHeight="1">
      <c r="A8" s="316" t="s">
        <v>59</v>
      </c>
      <c r="B8" s="318" t="s">
        <v>60</v>
      </c>
      <c r="C8" s="319"/>
      <c r="D8" s="35"/>
      <c r="E8" s="35"/>
      <c r="F8" s="67"/>
      <c r="G8" s="50"/>
    </row>
    <row r="9" spans="1:11" ht="17.25" customHeight="1">
      <c r="A9" s="316"/>
      <c r="B9" s="318"/>
      <c r="C9" s="319"/>
      <c r="D9" s="35"/>
      <c r="E9" s="35"/>
      <c r="F9" s="67"/>
      <c r="G9" s="50"/>
    </row>
  </sheetData>
  <phoneticPr fontId="12" type="noConversion"/>
  <hyperlinks>
    <hyperlink ref="B4" location="'Table 4.1'!A1" display="Banking book- Climate Change transition risk: Credit quality of exposures by sector, emissions and residual maturity (Template 1)" xr:uid="{1959D15A-919A-40FD-A9E0-2D9667CEC2A4}"/>
    <hyperlink ref="B5" location="'Table 4.2'!A1" display="Banking book - Climate change transition risk: Loans collateralised by immovable property - Energy efficiency of the collateral (Template 2)" xr:uid="{A4AA9737-3192-4598-B149-55F1D7FC0EEB}"/>
    <hyperlink ref="B6" location="'Table 4.3'!A1" display="Banking book - Climate change transition risk: Exposures to top 20 carbon-intensive firms (Template 4)" xr:uid="{695C5B02-EA1A-4E94-8FC1-495C2A70F6FE}"/>
    <hyperlink ref="B7" location="'Table 4.4'!A1" display="Banking book - Climate change physical risk: Exposures subject to physical risk (Template 5)" xr:uid="{0390D28E-5B95-4141-87D7-C36E37B652E1}"/>
    <hyperlink ref="B8" location="'Table 4.5'!A1" display="Other climate change mitigating actions that are not covered in the EU Taxonomy (Template 10)" xr:uid="{5989CF5A-7DFD-4FBA-853D-7D16723F3D5C}"/>
  </hyperlinks>
  <pageMargins left="0.7" right="0.7" top="0.75" bottom="0.75" header="0.3" footer="0.3"/>
  <pageSetup paperSize="9" scale="98"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3349-C9F5-4CC9-9EFE-CA85F82A591E}">
  <sheetPr>
    <pageSetUpPr fitToPage="1"/>
  </sheetPr>
  <dimension ref="A1:X130"/>
  <sheetViews>
    <sheetView showGridLines="0" zoomScaleNormal="100" workbookViewId="0">
      <selection activeCell="S1" sqref="S1"/>
    </sheetView>
  </sheetViews>
  <sheetFormatPr defaultColWidth="8.58203125" defaultRowHeight="14.5"/>
  <cols>
    <col min="1" max="1" width="2.83203125" style="375" customWidth="1"/>
    <col min="2" max="2" width="58.58203125" style="353" customWidth="1"/>
    <col min="3" max="4" width="12.58203125" style="353" customWidth="1"/>
    <col min="5" max="5" width="0" style="353" hidden="1" customWidth="1"/>
    <col min="6" max="6" width="11.83203125" style="353" bestFit="1" customWidth="1"/>
    <col min="7" max="7" width="10.83203125" style="353" bestFit="1" customWidth="1"/>
    <col min="8" max="8" width="11.33203125" style="353" bestFit="1" customWidth="1"/>
    <col min="9" max="9" width="10.58203125" style="353" bestFit="1" customWidth="1"/>
    <col min="10" max="10" width="11.33203125" style="353" bestFit="1" customWidth="1"/>
    <col min="11" max="13" width="8.58203125" style="353" hidden="1" customWidth="1"/>
    <col min="14" max="14" width="12.58203125" style="353" bestFit="1" customWidth="1"/>
    <col min="15" max="17" width="11.83203125" style="353" bestFit="1" customWidth="1"/>
    <col min="18" max="18" width="10.08203125" style="353" bestFit="1" customWidth="1"/>
    <col min="19" max="24" width="8.58203125" style="353"/>
    <col min="25" max="16384" width="8.58203125" style="354"/>
  </cols>
  <sheetData>
    <row r="1" spans="1:18" ht="18.5">
      <c r="A1" s="370" t="s">
        <v>531</v>
      </c>
      <c r="B1" s="355"/>
      <c r="C1" s="356"/>
      <c r="D1" s="356"/>
      <c r="E1" s="356"/>
      <c r="F1" s="356"/>
      <c r="G1" s="356"/>
      <c r="H1" s="356"/>
      <c r="I1" s="356"/>
      <c r="J1" s="356"/>
      <c r="K1" s="356"/>
      <c r="L1" s="356"/>
      <c r="M1" s="356"/>
      <c r="N1" s="356"/>
      <c r="O1" s="356"/>
      <c r="P1" s="356"/>
      <c r="Q1" s="356"/>
      <c r="R1" s="356"/>
    </row>
    <row r="2" spans="1:18">
      <c r="A2" s="371"/>
      <c r="B2" s="355"/>
      <c r="C2" s="356"/>
      <c r="D2" s="356"/>
      <c r="E2" s="356"/>
      <c r="F2" s="356"/>
      <c r="G2" s="356"/>
      <c r="H2" s="356"/>
      <c r="I2" s="356"/>
      <c r="J2" s="356"/>
      <c r="K2" s="356"/>
      <c r="L2" s="356"/>
      <c r="M2" s="356"/>
      <c r="N2" s="356"/>
      <c r="O2" s="356"/>
      <c r="P2" s="356"/>
      <c r="Q2" s="356"/>
      <c r="R2" s="356"/>
    </row>
    <row r="3" spans="1:18">
      <c r="A3" s="371"/>
      <c r="B3" s="355"/>
      <c r="C3" s="356"/>
      <c r="D3" s="356"/>
      <c r="E3" s="356"/>
      <c r="F3" s="356"/>
      <c r="G3" s="356"/>
      <c r="H3" s="356"/>
      <c r="I3" s="356"/>
      <c r="J3" s="356"/>
      <c r="K3" s="356"/>
      <c r="L3" s="356"/>
      <c r="M3" s="356"/>
      <c r="N3" s="356"/>
      <c r="O3" s="356"/>
      <c r="P3" s="356"/>
      <c r="Q3" s="356"/>
      <c r="R3" s="356"/>
    </row>
    <row r="4" spans="1:18">
      <c r="A4" s="372"/>
      <c r="B4" s="357"/>
      <c r="C4" s="358" t="s">
        <v>119</v>
      </c>
      <c r="D4" s="358" t="s">
        <v>120</v>
      </c>
      <c r="E4" s="358" t="s">
        <v>121</v>
      </c>
      <c r="F4" s="358" t="s">
        <v>171</v>
      </c>
      <c r="G4" s="358" t="s">
        <v>172</v>
      </c>
      <c r="H4" s="358" t="s">
        <v>250</v>
      </c>
      <c r="I4" s="358" t="s">
        <v>251</v>
      </c>
      <c r="J4" s="358" t="s">
        <v>252</v>
      </c>
      <c r="K4" s="358" t="s">
        <v>253</v>
      </c>
      <c r="L4" s="358" t="s">
        <v>254</v>
      </c>
      <c r="M4" s="358" t="s">
        <v>255</v>
      </c>
      <c r="N4" s="358" t="s">
        <v>256</v>
      </c>
      <c r="O4" s="358" t="s">
        <v>257</v>
      </c>
      <c r="P4" s="358" t="s">
        <v>266</v>
      </c>
      <c r="Q4" s="358" t="s">
        <v>267</v>
      </c>
      <c r="R4" s="358" t="s">
        <v>268</v>
      </c>
    </row>
    <row r="5" spans="1:18" ht="68.5" customHeight="1">
      <c r="A5" s="372"/>
      <c r="B5" s="183"/>
      <c r="C5" s="616" t="s">
        <v>532</v>
      </c>
      <c r="D5" s="617"/>
      <c r="E5" s="617"/>
      <c r="F5" s="617"/>
      <c r="G5" s="617"/>
      <c r="H5" s="590" t="s">
        <v>533</v>
      </c>
      <c r="I5" s="601"/>
      <c r="J5" s="591"/>
      <c r="K5" s="590" t="s">
        <v>534</v>
      </c>
      <c r="L5" s="591"/>
      <c r="M5" s="596" t="s">
        <v>535</v>
      </c>
      <c r="N5" s="590" t="s">
        <v>536</v>
      </c>
      <c r="O5" s="590" t="s">
        <v>537</v>
      </c>
      <c r="P5" s="590" t="s">
        <v>538</v>
      </c>
      <c r="Q5" s="590" t="s">
        <v>539</v>
      </c>
      <c r="R5" s="596" t="s">
        <v>540</v>
      </c>
    </row>
    <row r="6" spans="1:18" ht="183.65" customHeight="1">
      <c r="A6" s="376"/>
      <c r="B6" s="359" t="s">
        <v>1262</v>
      </c>
      <c r="C6" s="360"/>
      <c r="D6" s="549" t="s">
        <v>541</v>
      </c>
      <c r="E6" s="33" t="s">
        <v>542</v>
      </c>
      <c r="F6" s="33" t="s">
        <v>543</v>
      </c>
      <c r="G6" s="159" t="s">
        <v>544</v>
      </c>
      <c r="H6" s="360"/>
      <c r="I6" s="33" t="s">
        <v>545</v>
      </c>
      <c r="J6" s="33" t="s">
        <v>544</v>
      </c>
      <c r="K6" s="84"/>
      <c r="L6" s="33" t="s">
        <v>546</v>
      </c>
      <c r="M6" s="598"/>
      <c r="N6" s="594"/>
      <c r="O6" s="594"/>
      <c r="P6" s="594"/>
      <c r="Q6" s="594"/>
      <c r="R6" s="598"/>
    </row>
    <row r="7" spans="1:18">
      <c r="A7" s="373">
        <v>1</v>
      </c>
      <c r="B7" s="361" t="s">
        <v>547</v>
      </c>
      <c r="C7" s="247">
        <v>33743591559.91</v>
      </c>
      <c r="D7" s="247">
        <v>2390031350.6500001</v>
      </c>
      <c r="E7" s="247">
        <v>0</v>
      </c>
      <c r="F7" s="247">
        <v>4269336462.54</v>
      </c>
      <c r="G7" s="247">
        <v>793268282.80999994</v>
      </c>
      <c r="H7" s="247">
        <v>-343945184.44</v>
      </c>
      <c r="I7" s="247">
        <v>-80026578.489999995</v>
      </c>
      <c r="J7" s="247">
        <v>-236715868.66</v>
      </c>
      <c r="K7" s="247">
        <v>0</v>
      </c>
      <c r="L7" s="247">
        <v>0</v>
      </c>
      <c r="M7" s="247">
        <v>0</v>
      </c>
      <c r="N7" s="247">
        <v>17512168524.279999</v>
      </c>
      <c r="O7" s="247">
        <v>4262397522.0500002</v>
      </c>
      <c r="P7" s="247">
        <v>4356882144.29</v>
      </c>
      <c r="Q7" s="247">
        <v>7612143369.29</v>
      </c>
      <c r="R7" s="522">
        <v>7.96</v>
      </c>
    </row>
    <row r="8" spans="1:18">
      <c r="A8" s="372">
        <v>2</v>
      </c>
      <c r="B8" s="183" t="s">
        <v>548</v>
      </c>
      <c r="C8" s="17">
        <v>1429063784.5799999</v>
      </c>
      <c r="D8" s="17"/>
      <c r="E8" s="17">
        <v>0</v>
      </c>
      <c r="F8" s="17">
        <v>194954563.81</v>
      </c>
      <c r="G8" s="17">
        <v>73167339.689999998</v>
      </c>
      <c r="H8" s="17">
        <v>-29712625.620000001</v>
      </c>
      <c r="I8" s="17">
        <v>-1860359.68</v>
      </c>
      <c r="J8" s="17">
        <v>-26813102.75</v>
      </c>
      <c r="K8" s="17">
        <v>0</v>
      </c>
      <c r="L8" s="17">
        <v>0</v>
      </c>
      <c r="M8" s="17">
        <v>0</v>
      </c>
      <c r="N8" s="17">
        <v>772603961.35000002</v>
      </c>
      <c r="O8" s="17">
        <v>272694926.77999997</v>
      </c>
      <c r="P8" s="17">
        <v>293035823.63999999</v>
      </c>
      <c r="Q8" s="17">
        <v>90729072.810000002</v>
      </c>
      <c r="R8" s="523">
        <v>6.85</v>
      </c>
    </row>
    <row r="9" spans="1:18">
      <c r="A9" s="372">
        <v>3</v>
      </c>
      <c r="B9" s="183" t="s">
        <v>549</v>
      </c>
      <c r="C9" s="17">
        <v>143427857.66</v>
      </c>
      <c r="D9" s="17">
        <v>76716216.280000001</v>
      </c>
      <c r="E9" s="17">
        <v>0</v>
      </c>
      <c r="F9" s="17">
        <v>11864703.01</v>
      </c>
      <c r="G9" s="17">
        <v>31648620.940000001</v>
      </c>
      <c r="H9" s="17">
        <v>-21963965.260000002</v>
      </c>
      <c r="I9" s="17">
        <v>-213768.9</v>
      </c>
      <c r="J9" s="17">
        <v>-21564113.870000001</v>
      </c>
      <c r="K9" s="17">
        <v>0</v>
      </c>
      <c r="L9" s="17">
        <v>0</v>
      </c>
      <c r="M9" s="17">
        <v>0</v>
      </c>
      <c r="N9" s="17">
        <v>98651560.969999999</v>
      </c>
      <c r="O9" s="17">
        <v>21520780.870000001</v>
      </c>
      <c r="P9" s="17">
        <v>422539.08</v>
      </c>
      <c r="Q9" s="17">
        <v>22832976.739999998</v>
      </c>
      <c r="R9" s="523">
        <v>5.81</v>
      </c>
    </row>
    <row r="10" spans="1:18" hidden="1">
      <c r="A10" s="372">
        <v>4</v>
      </c>
      <c r="B10" s="362" t="s">
        <v>550</v>
      </c>
      <c r="C10" s="17"/>
      <c r="D10" s="17"/>
      <c r="E10" s="17"/>
      <c r="F10" s="17"/>
      <c r="G10" s="17"/>
      <c r="H10" s="17"/>
      <c r="I10" s="17"/>
      <c r="J10" s="17"/>
      <c r="K10" s="17"/>
      <c r="L10" s="17"/>
      <c r="M10" s="17"/>
      <c r="N10" s="17"/>
      <c r="O10" s="17"/>
      <c r="P10" s="17"/>
      <c r="Q10" s="17"/>
      <c r="R10" s="523"/>
    </row>
    <row r="11" spans="1:18" hidden="1">
      <c r="A11" s="372">
        <v>5</v>
      </c>
      <c r="B11" s="362" t="s">
        <v>551</v>
      </c>
      <c r="C11" s="17"/>
      <c r="D11" s="17"/>
      <c r="E11" s="17"/>
      <c r="F11" s="17"/>
      <c r="G11" s="17"/>
      <c r="H11" s="17"/>
      <c r="I11" s="17"/>
      <c r="J11" s="17"/>
      <c r="K11" s="17"/>
      <c r="L11" s="17"/>
      <c r="M11" s="17"/>
      <c r="N11" s="17"/>
      <c r="O11" s="17"/>
      <c r="P11" s="17"/>
      <c r="Q11" s="17"/>
      <c r="R11" s="523"/>
    </row>
    <row r="12" spans="1:18">
      <c r="A12" s="372">
        <v>6</v>
      </c>
      <c r="B12" s="362" t="s">
        <v>552</v>
      </c>
      <c r="C12" s="17">
        <v>28430125.140000001</v>
      </c>
      <c r="D12" s="17"/>
      <c r="E12" s="17"/>
      <c r="F12" s="17"/>
      <c r="G12" s="17">
        <v>27492645.609999999</v>
      </c>
      <c r="H12" s="17">
        <v>-20341519.48</v>
      </c>
      <c r="I12" s="17"/>
      <c r="J12" s="17">
        <v>-20341164.600000001</v>
      </c>
      <c r="K12" s="17"/>
      <c r="L12" s="17"/>
      <c r="M12" s="17"/>
      <c r="N12" s="17">
        <v>28430125.140000001</v>
      </c>
      <c r="O12" s="17"/>
      <c r="P12" s="17"/>
      <c r="Q12" s="17"/>
      <c r="R12" s="523">
        <v>0.16</v>
      </c>
    </row>
    <row r="13" spans="1:18">
      <c r="A13" s="372">
        <v>7</v>
      </c>
      <c r="B13" s="362" t="s">
        <v>553</v>
      </c>
      <c r="C13" s="17">
        <v>78429359.090000004</v>
      </c>
      <c r="D13" s="17">
        <v>42680802.32</v>
      </c>
      <c r="E13" s="17"/>
      <c r="F13" s="17">
        <v>11768852.49</v>
      </c>
      <c r="G13" s="17">
        <v>3467507.56</v>
      </c>
      <c r="H13" s="17">
        <v>-1259153.3899999999</v>
      </c>
      <c r="I13" s="17">
        <v>-106238.32</v>
      </c>
      <c r="J13" s="17">
        <v>-1086114.6399999999</v>
      </c>
      <c r="K13" s="17"/>
      <c r="L13" s="17"/>
      <c r="M13" s="17"/>
      <c r="N13" s="17">
        <v>53181827.609999999</v>
      </c>
      <c r="O13" s="17">
        <v>2753909.9</v>
      </c>
      <c r="P13" s="17">
        <v>422539.08</v>
      </c>
      <c r="Q13" s="17">
        <v>22071082.510000002</v>
      </c>
      <c r="R13" s="523">
        <v>7.63</v>
      </c>
    </row>
    <row r="14" spans="1:18">
      <c r="A14" s="372">
        <v>8</v>
      </c>
      <c r="B14" s="362" t="s">
        <v>554</v>
      </c>
      <c r="C14" s="17">
        <v>36568373.43</v>
      </c>
      <c r="D14" s="17">
        <v>34035413.960000001</v>
      </c>
      <c r="E14" s="17"/>
      <c r="F14" s="17">
        <v>95850.52</v>
      </c>
      <c r="G14" s="17">
        <v>688467.77</v>
      </c>
      <c r="H14" s="17">
        <v>-363292.39</v>
      </c>
      <c r="I14" s="17">
        <v>-107530.58</v>
      </c>
      <c r="J14" s="17">
        <v>-136834.63</v>
      </c>
      <c r="K14" s="17"/>
      <c r="L14" s="17"/>
      <c r="M14" s="17"/>
      <c r="N14" s="17">
        <v>17039608.23</v>
      </c>
      <c r="O14" s="17">
        <v>18766870.969999999</v>
      </c>
      <c r="P14" s="17"/>
      <c r="Q14" s="17">
        <v>761894.23</v>
      </c>
      <c r="R14" s="523">
        <v>5.21</v>
      </c>
    </row>
    <row r="15" spans="1:18">
      <c r="A15" s="372">
        <v>9</v>
      </c>
      <c r="B15" s="183" t="s">
        <v>555</v>
      </c>
      <c r="C15" s="17">
        <v>4010923930.2600002</v>
      </c>
      <c r="D15" s="17"/>
      <c r="E15" s="17"/>
      <c r="F15" s="17">
        <v>531430013.50999999</v>
      </c>
      <c r="G15" s="17">
        <v>229843201.21000001</v>
      </c>
      <c r="H15" s="17">
        <v>-74110728.319999993</v>
      </c>
      <c r="I15" s="17">
        <v>-10292573.119999999</v>
      </c>
      <c r="J15" s="17">
        <v>-59938974.619999997</v>
      </c>
      <c r="K15" s="17"/>
      <c r="L15" s="17"/>
      <c r="M15" s="17"/>
      <c r="N15" s="17">
        <v>2667437030.0100002</v>
      </c>
      <c r="O15" s="17">
        <v>258914623.30000001</v>
      </c>
      <c r="P15" s="17">
        <v>12753552.619999999</v>
      </c>
      <c r="Q15" s="17">
        <v>1071818724.33</v>
      </c>
      <c r="R15" s="523">
        <v>3.13</v>
      </c>
    </row>
    <row r="16" spans="1:18">
      <c r="A16" s="372">
        <v>10</v>
      </c>
      <c r="B16" s="362" t="s">
        <v>556</v>
      </c>
      <c r="C16" s="17">
        <v>470004011.61000001</v>
      </c>
      <c r="D16" s="17"/>
      <c r="E16" s="17"/>
      <c r="F16" s="17">
        <v>63722500.079999998</v>
      </c>
      <c r="G16" s="17">
        <v>84071141.640000001</v>
      </c>
      <c r="H16" s="17">
        <v>-11278678.92</v>
      </c>
      <c r="I16" s="17">
        <v>-2557567.7599999998</v>
      </c>
      <c r="J16" s="17">
        <v>-8341383.8899999997</v>
      </c>
      <c r="K16" s="17"/>
      <c r="L16" s="17"/>
      <c r="M16" s="17"/>
      <c r="N16" s="17">
        <v>349523144.23000002</v>
      </c>
      <c r="O16" s="17">
        <v>43424757.920000002</v>
      </c>
      <c r="P16" s="17">
        <v>277283.73</v>
      </c>
      <c r="Q16" s="17">
        <v>76778825.739999995</v>
      </c>
      <c r="R16" s="523">
        <v>6.05</v>
      </c>
    </row>
    <row r="17" spans="1:18">
      <c r="A17" s="372">
        <v>11</v>
      </c>
      <c r="B17" s="362" t="s">
        <v>557</v>
      </c>
      <c r="C17" s="17">
        <v>150263921.50999999</v>
      </c>
      <c r="D17" s="17"/>
      <c r="E17" s="17"/>
      <c r="F17" s="17">
        <v>82640582.549999997</v>
      </c>
      <c r="G17" s="17">
        <v>5017110.3600000003</v>
      </c>
      <c r="H17" s="17">
        <v>-2168114.92</v>
      </c>
      <c r="I17" s="17">
        <v>-1480475.73</v>
      </c>
      <c r="J17" s="17">
        <v>-626248.93999999994</v>
      </c>
      <c r="K17" s="17"/>
      <c r="L17" s="17"/>
      <c r="M17" s="17"/>
      <c r="N17" s="17">
        <v>133148321.86</v>
      </c>
      <c r="O17" s="17">
        <v>1376840.65</v>
      </c>
      <c r="P17" s="17"/>
      <c r="Q17" s="17">
        <v>15738759</v>
      </c>
      <c r="R17" s="523">
        <v>4.7300000000000004</v>
      </c>
    </row>
    <row r="18" spans="1:18" hidden="1">
      <c r="A18" s="44">
        <v>12</v>
      </c>
      <c r="B18" s="363" t="s">
        <v>558</v>
      </c>
      <c r="C18" s="17"/>
      <c r="D18" s="17"/>
      <c r="E18" s="17"/>
      <c r="F18" s="17"/>
      <c r="G18" s="17"/>
      <c r="H18" s="17"/>
      <c r="I18" s="17"/>
      <c r="J18" s="17"/>
      <c r="K18" s="17"/>
      <c r="L18" s="17"/>
      <c r="M18" s="17"/>
      <c r="N18" s="17"/>
      <c r="O18" s="17"/>
      <c r="P18" s="17"/>
      <c r="Q18" s="17"/>
      <c r="R18" s="523"/>
    </row>
    <row r="19" spans="1:18">
      <c r="A19" s="36">
        <v>13</v>
      </c>
      <c r="B19" s="364" t="s">
        <v>559</v>
      </c>
      <c r="C19" s="17">
        <v>9113355.6699999999</v>
      </c>
      <c r="D19" s="17"/>
      <c r="E19" s="17"/>
      <c r="F19" s="17">
        <v>4246137.3</v>
      </c>
      <c r="G19" s="17">
        <v>851569.36</v>
      </c>
      <c r="H19" s="17">
        <v>-1400328.1</v>
      </c>
      <c r="I19" s="17">
        <v>-1026188.21</v>
      </c>
      <c r="J19" s="17">
        <v>-373023.54</v>
      </c>
      <c r="K19" s="17"/>
      <c r="L19" s="17"/>
      <c r="M19" s="17"/>
      <c r="N19" s="17">
        <v>4323237.2300000004</v>
      </c>
      <c r="O19" s="17">
        <v>1711963.23</v>
      </c>
      <c r="P19" s="17">
        <v>123815.56</v>
      </c>
      <c r="Q19" s="17">
        <v>2954339.64</v>
      </c>
      <c r="R19" s="523">
        <v>8.17</v>
      </c>
    </row>
    <row r="20" spans="1:18">
      <c r="A20" s="36">
        <v>14</v>
      </c>
      <c r="B20" s="364" t="s">
        <v>560</v>
      </c>
      <c r="C20" s="17">
        <v>11134787.07</v>
      </c>
      <c r="D20" s="17"/>
      <c r="E20" s="17"/>
      <c r="F20" s="17">
        <v>4284089.3</v>
      </c>
      <c r="G20" s="17">
        <v>937851.85</v>
      </c>
      <c r="H20" s="17">
        <v>-524777.96</v>
      </c>
      <c r="I20" s="17">
        <v>-324499.78999999998</v>
      </c>
      <c r="J20" s="17">
        <v>-195692.81</v>
      </c>
      <c r="K20" s="17"/>
      <c r="L20" s="17"/>
      <c r="M20" s="17"/>
      <c r="N20" s="17">
        <v>5175129.8600000003</v>
      </c>
      <c r="O20" s="17">
        <v>1380293.87</v>
      </c>
      <c r="P20" s="17">
        <v>31202.76</v>
      </c>
      <c r="Q20" s="17">
        <v>4548160.58</v>
      </c>
      <c r="R20" s="523">
        <v>10.210000000000001</v>
      </c>
    </row>
    <row r="21" spans="1:18">
      <c r="A21" s="36">
        <v>15</v>
      </c>
      <c r="B21" s="364" t="s">
        <v>561</v>
      </c>
      <c r="C21" s="17">
        <v>5443738.3799999999</v>
      </c>
      <c r="D21" s="17"/>
      <c r="E21" s="17"/>
      <c r="F21" s="17">
        <v>840999.17</v>
      </c>
      <c r="G21" s="17">
        <v>4257106.12</v>
      </c>
      <c r="H21" s="17">
        <v>-525302.5</v>
      </c>
      <c r="I21" s="17">
        <v>-18305.759999999998</v>
      </c>
      <c r="J21" s="17">
        <v>-506796.19</v>
      </c>
      <c r="K21" s="17"/>
      <c r="L21" s="17"/>
      <c r="M21" s="17"/>
      <c r="N21" s="17">
        <v>3353961.36</v>
      </c>
      <c r="O21" s="17">
        <v>1331740.3700000001</v>
      </c>
      <c r="P21" s="17">
        <v>348859.95</v>
      </c>
      <c r="Q21" s="17">
        <v>409176.7</v>
      </c>
      <c r="R21" s="523">
        <v>6.47</v>
      </c>
    </row>
    <row r="22" spans="1:18" ht="24.5">
      <c r="A22" s="36">
        <v>16</v>
      </c>
      <c r="B22" s="363" t="s">
        <v>562</v>
      </c>
      <c r="C22" s="17">
        <v>189024609.34999999</v>
      </c>
      <c r="D22" s="17"/>
      <c r="E22" s="17"/>
      <c r="F22" s="17">
        <v>25271586.32</v>
      </c>
      <c r="G22" s="17">
        <v>12168442.960000001</v>
      </c>
      <c r="H22" s="17">
        <v>-5518114.9500000002</v>
      </c>
      <c r="I22" s="17">
        <v>-155908.85</v>
      </c>
      <c r="J22" s="17">
        <v>-5042017.41</v>
      </c>
      <c r="K22" s="17"/>
      <c r="L22" s="17"/>
      <c r="M22" s="17"/>
      <c r="N22" s="17">
        <v>128486613.34</v>
      </c>
      <c r="O22" s="17">
        <v>13366300.720000001</v>
      </c>
      <c r="P22" s="17">
        <v>3411149.73</v>
      </c>
      <c r="Q22" s="17">
        <v>43760545.57</v>
      </c>
      <c r="R22" s="523">
        <v>7.24</v>
      </c>
    </row>
    <row r="23" spans="1:18">
      <c r="A23" s="36">
        <v>17</v>
      </c>
      <c r="B23" s="364" t="s">
        <v>563</v>
      </c>
      <c r="C23" s="17">
        <v>560963497.34000003</v>
      </c>
      <c r="D23" s="17"/>
      <c r="E23" s="17"/>
      <c r="F23" s="17">
        <v>2408494.56</v>
      </c>
      <c r="G23" s="17">
        <v>6964620.3899999997</v>
      </c>
      <c r="H23" s="17">
        <v>-1840312.54</v>
      </c>
      <c r="I23" s="17">
        <v>-3323.75</v>
      </c>
      <c r="J23" s="17">
        <v>-1561367.54</v>
      </c>
      <c r="K23" s="17"/>
      <c r="L23" s="17"/>
      <c r="M23" s="17"/>
      <c r="N23" s="17">
        <v>173202247.03</v>
      </c>
      <c r="O23" s="17">
        <v>51463674.890000001</v>
      </c>
      <c r="P23" s="17">
        <v>0</v>
      </c>
      <c r="Q23" s="17">
        <v>336297575.42000002</v>
      </c>
      <c r="R23" s="523">
        <v>13.51</v>
      </c>
    </row>
    <row r="24" spans="1:18">
      <c r="A24" s="36">
        <v>18</v>
      </c>
      <c r="B24" s="364" t="s">
        <v>564</v>
      </c>
      <c r="C24" s="17">
        <v>34753215.079999998</v>
      </c>
      <c r="D24" s="17"/>
      <c r="E24" s="17"/>
      <c r="F24" s="17">
        <v>3375824.27</v>
      </c>
      <c r="G24" s="17">
        <v>1516317.1</v>
      </c>
      <c r="H24" s="17">
        <v>-696425.42</v>
      </c>
      <c r="I24" s="17">
        <v>-21107.65</v>
      </c>
      <c r="J24" s="17">
        <v>-619892.93999999994</v>
      </c>
      <c r="K24" s="17"/>
      <c r="L24" s="17"/>
      <c r="M24" s="17"/>
      <c r="N24" s="17">
        <v>19535005.510000002</v>
      </c>
      <c r="O24" s="17">
        <v>10572300.970000001</v>
      </c>
      <c r="P24" s="17">
        <v>934782.51</v>
      </c>
      <c r="Q24" s="17">
        <v>3711126.09</v>
      </c>
      <c r="R24" s="523">
        <v>6</v>
      </c>
    </row>
    <row r="25" spans="1:18">
      <c r="A25" s="36">
        <v>19</v>
      </c>
      <c r="B25" s="364" t="s">
        <v>565</v>
      </c>
      <c r="C25" s="17">
        <v>301581119.74000001</v>
      </c>
      <c r="D25" s="17"/>
      <c r="E25" s="17"/>
      <c r="F25" s="17">
        <v>82995.33</v>
      </c>
      <c r="G25" s="17">
        <v>9179887.3200000003</v>
      </c>
      <c r="H25" s="17">
        <v>-2231560.21</v>
      </c>
      <c r="I25" s="17">
        <v>-5.09</v>
      </c>
      <c r="J25" s="17">
        <v>-2208000</v>
      </c>
      <c r="K25" s="17"/>
      <c r="L25" s="17"/>
      <c r="M25" s="17"/>
      <c r="N25" s="17">
        <v>269578899.75999999</v>
      </c>
      <c r="O25" s="17">
        <v>2380325.2000000002</v>
      </c>
      <c r="P25" s="17"/>
      <c r="Q25" s="17">
        <v>29621894.780000001</v>
      </c>
      <c r="R25" s="523">
        <v>4.59</v>
      </c>
    </row>
    <row r="26" spans="1:18">
      <c r="A26" s="36">
        <v>20</v>
      </c>
      <c r="B26" s="364" t="s">
        <v>566</v>
      </c>
      <c r="C26" s="17">
        <v>115911805.38</v>
      </c>
      <c r="D26" s="17"/>
      <c r="E26" s="17"/>
      <c r="F26" s="17">
        <v>8112063.3099999996</v>
      </c>
      <c r="G26" s="17">
        <v>1521800.29</v>
      </c>
      <c r="H26" s="17">
        <v>-616327.06000000006</v>
      </c>
      <c r="I26" s="17">
        <v>-367605.55</v>
      </c>
      <c r="J26" s="17">
        <v>-166658.22</v>
      </c>
      <c r="K26" s="17"/>
      <c r="L26" s="17"/>
      <c r="M26" s="17"/>
      <c r="N26" s="17">
        <v>96668474.299999997</v>
      </c>
      <c r="O26" s="17">
        <v>3094240.78</v>
      </c>
      <c r="P26" s="17"/>
      <c r="Q26" s="17">
        <v>16149090.300000001</v>
      </c>
      <c r="R26" s="523">
        <v>5.93</v>
      </c>
    </row>
    <row r="27" spans="1:18">
      <c r="A27" s="36">
        <v>21</v>
      </c>
      <c r="B27" s="364" t="s">
        <v>567</v>
      </c>
      <c r="C27" s="17">
        <v>33467491.68</v>
      </c>
      <c r="D27" s="17"/>
      <c r="E27" s="17"/>
      <c r="F27" s="17"/>
      <c r="G27" s="17"/>
      <c r="H27" s="17">
        <v>-143236.57999999999</v>
      </c>
      <c r="I27" s="17"/>
      <c r="J27" s="17"/>
      <c r="K27" s="17"/>
      <c r="L27" s="17"/>
      <c r="M27" s="17"/>
      <c r="N27" s="17">
        <v>33399949.899999999</v>
      </c>
      <c r="O27" s="17"/>
      <c r="P27" s="17"/>
      <c r="Q27" s="17">
        <v>67541.78</v>
      </c>
      <c r="R27" s="523">
        <v>2.09</v>
      </c>
    </row>
    <row r="28" spans="1:18">
      <c r="A28" s="36">
        <v>22</v>
      </c>
      <c r="B28" s="364" t="s">
        <v>568</v>
      </c>
      <c r="C28" s="17">
        <v>404752237.45999998</v>
      </c>
      <c r="D28" s="17"/>
      <c r="E28" s="17"/>
      <c r="F28" s="17">
        <v>103078749.56</v>
      </c>
      <c r="G28" s="17">
        <v>791340.74</v>
      </c>
      <c r="H28" s="17">
        <v>-1215496.6499999999</v>
      </c>
      <c r="I28" s="17">
        <v>-181874.07</v>
      </c>
      <c r="J28" s="17">
        <v>-549417</v>
      </c>
      <c r="K28" s="17"/>
      <c r="L28" s="17"/>
      <c r="M28" s="17"/>
      <c r="N28" s="17">
        <v>353059696.5</v>
      </c>
      <c r="O28" s="17">
        <v>5918623.6900000004</v>
      </c>
      <c r="P28" s="17">
        <v>2947822.47</v>
      </c>
      <c r="Q28" s="17">
        <v>42826094.810000002</v>
      </c>
      <c r="R28" s="523">
        <v>3.85</v>
      </c>
    </row>
    <row r="29" spans="1:18">
      <c r="A29" s="36">
        <v>23</v>
      </c>
      <c r="B29" s="364" t="s">
        <v>569</v>
      </c>
      <c r="C29" s="17">
        <v>72835024.159999996</v>
      </c>
      <c r="D29" s="17"/>
      <c r="E29" s="17"/>
      <c r="F29" s="17">
        <v>9850143.9100000001</v>
      </c>
      <c r="G29" s="17">
        <v>2788572.1</v>
      </c>
      <c r="H29" s="17">
        <v>-878652.86</v>
      </c>
      <c r="I29" s="17">
        <v>-131061.89</v>
      </c>
      <c r="J29" s="17">
        <v>-622207.59</v>
      </c>
      <c r="K29" s="17"/>
      <c r="L29" s="17"/>
      <c r="M29" s="17"/>
      <c r="N29" s="17">
        <v>49582428.549999997</v>
      </c>
      <c r="O29" s="17">
        <v>9627253.5500000007</v>
      </c>
      <c r="P29" s="17">
        <v>137973.96</v>
      </c>
      <c r="Q29" s="17">
        <v>13487368.1</v>
      </c>
      <c r="R29" s="523">
        <v>6.89</v>
      </c>
    </row>
    <row r="30" spans="1:18">
      <c r="A30" s="36">
        <v>24</v>
      </c>
      <c r="B30" s="364" t="s">
        <v>570</v>
      </c>
      <c r="C30" s="17">
        <v>183564698.34</v>
      </c>
      <c r="D30" s="17"/>
      <c r="E30" s="17"/>
      <c r="F30" s="17">
        <v>4221208.07</v>
      </c>
      <c r="G30" s="17">
        <v>2543187.38</v>
      </c>
      <c r="H30" s="17">
        <v>-1260652.4099999999</v>
      </c>
      <c r="I30" s="17">
        <v>-108326.86</v>
      </c>
      <c r="J30" s="17">
        <v>-843727.62</v>
      </c>
      <c r="K30" s="17"/>
      <c r="L30" s="17"/>
      <c r="M30" s="17"/>
      <c r="N30" s="17">
        <v>81714824.480000004</v>
      </c>
      <c r="O30" s="17">
        <v>1973431.48</v>
      </c>
      <c r="P30" s="17"/>
      <c r="Q30" s="17">
        <v>99876442.379999995</v>
      </c>
      <c r="R30" s="523">
        <v>11.47</v>
      </c>
    </row>
    <row r="31" spans="1:18">
      <c r="A31" s="36">
        <v>25</v>
      </c>
      <c r="B31" s="364" t="s">
        <v>571</v>
      </c>
      <c r="C31" s="17">
        <v>332068238.75999999</v>
      </c>
      <c r="D31" s="17"/>
      <c r="E31" s="17"/>
      <c r="F31" s="17">
        <v>52899620.740000002</v>
      </c>
      <c r="G31" s="17">
        <v>20529337.780000001</v>
      </c>
      <c r="H31" s="17">
        <v>-11862344.779999999</v>
      </c>
      <c r="I31" s="17">
        <v>-671932.44</v>
      </c>
      <c r="J31" s="17">
        <v>-10707777.68</v>
      </c>
      <c r="K31" s="17"/>
      <c r="L31" s="17"/>
      <c r="M31" s="17"/>
      <c r="N31" s="17">
        <v>213309970.11000001</v>
      </c>
      <c r="O31" s="17">
        <v>51418223.950000003</v>
      </c>
      <c r="P31" s="17">
        <v>1517675.51</v>
      </c>
      <c r="Q31" s="17">
        <v>65822369.200000003</v>
      </c>
      <c r="R31" s="523">
        <v>6.83</v>
      </c>
    </row>
    <row r="32" spans="1:18">
      <c r="A32" s="36">
        <v>26</v>
      </c>
      <c r="B32" s="364" t="s">
        <v>572</v>
      </c>
      <c r="C32" s="17">
        <v>165515255.69999999</v>
      </c>
      <c r="D32" s="17"/>
      <c r="E32" s="17"/>
      <c r="F32" s="17">
        <v>27759251.300000001</v>
      </c>
      <c r="G32" s="17">
        <v>10915362.710000001</v>
      </c>
      <c r="H32" s="17">
        <v>-6710314.25</v>
      </c>
      <c r="I32" s="17">
        <v>-299017.61</v>
      </c>
      <c r="J32" s="17">
        <v>-6346064.9800000004</v>
      </c>
      <c r="K32" s="17"/>
      <c r="L32" s="17"/>
      <c r="M32" s="17"/>
      <c r="N32" s="17">
        <v>143596019.58000001</v>
      </c>
      <c r="O32" s="17">
        <v>1541557.59</v>
      </c>
      <c r="P32" s="17"/>
      <c r="Q32" s="17">
        <v>20377678.530000001</v>
      </c>
      <c r="R32" s="523">
        <v>3.23</v>
      </c>
    </row>
    <row r="33" spans="1:18">
      <c r="A33" s="36">
        <v>27</v>
      </c>
      <c r="B33" s="364" t="s">
        <v>573</v>
      </c>
      <c r="C33" s="17">
        <v>100746144.61</v>
      </c>
      <c r="D33" s="17"/>
      <c r="E33" s="17"/>
      <c r="F33" s="17">
        <v>13086880.08</v>
      </c>
      <c r="G33" s="17">
        <v>17267.89</v>
      </c>
      <c r="H33" s="17">
        <v>-198229.69</v>
      </c>
      <c r="I33" s="17">
        <v>-25765.17</v>
      </c>
      <c r="J33" s="17">
        <v>-1080.25</v>
      </c>
      <c r="K33" s="17"/>
      <c r="L33" s="17"/>
      <c r="M33" s="17"/>
      <c r="N33" s="17">
        <v>58607832.799999997</v>
      </c>
      <c r="O33" s="17">
        <v>6122927.4100000001</v>
      </c>
      <c r="P33" s="17"/>
      <c r="Q33" s="17">
        <v>36015384.399999999</v>
      </c>
      <c r="R33" s="523">
        <v>8.91</v>
      </c>
    </row>
    <row r="34" spans="1:18">
      <c r="A34" s="36">
        <v>28</v>
      </c>
      <c r="B34" s="364" t="s">
        <v>574</v>
      </c>
      <c r="C34" s="17">
        <v>563927654.08999598</v>
      </c>
      <c r="D34" s="17"/>
      <c r="E34" s="17"/>
      <c r="F34" s="17">
        <v>49469558.200000003</v>
      </c>
      <c r="G34" s="17">
        <v>25466103.789999999</v>
      </c>
      <c r="H34" s="17">
        <v>-14197280.59</v>
      </c>
      <c r="I34" s="17">
        <v>-1352074.26</v>
      </c>
      <c r="J34" s="17">
        <v>-12126496.83</v>
      </c>
      <c r="K34" s="17"/>
      <c r="L34" s="17"/>
      <c r="M34" s="17"/>
      <c r="N34" s="17">
        <v>330967537.96999598</v>
      </c>
      <c r="O34" s="17">
        <v>27054922.52</v>
      </c>
      <c r="P34" s="17">
        <v>522812.49</v>
      </c>
      <c r="Q34" s="17">
        <v>205382381.11000001</v>
      </c>
      <c r="R34" s="523">
        <v>7.34</v>
      </c>
    </row>
    <row r="35" spans="1:18">
      <c r="A35" s="36">
        <v>29</v>
      </c>
      <c r="B35" s="364" t="s">
        <v>575</v>
      </c>
      <c r="C35" s="17">
        <v>45991434.039999999</v>
      </c>
      <c r="D35" s="17"/>
      <c r="E35" s="17"/>
      <c r="F35" s="17">
        <v>20194588.640000001</v>
      </c>
      <c r="G35" s="17">
        <v>1544368.51</v>
      </c>
      <c r="H35" s="17">
        <v>-1334138.83</v>
      </c>
      <c r="I35" s="17">
        <v>-603354.49</v>
      </c>
      <c r="J35" s="17">
        <v>-668830.85</v>
      </c>
      <c r="K35" s="17"/>
      <c r="L35" s="17"/>
      <c r="M35" s="17"/>
      <c r="N35" s="17">
        <v>24693911.350000001</v>
      </c>
      <c r="O35" s="17">
        <v>4737922.13</v>
      </c>
      <c r="P35" s="17">
        <v>165703.43</v>
      </c>
      <c r="Q35" s="17">
        <v>16393897.130000001</v>
      </c>
      <c r="R35" s="523">
        <v>9.42</v>
      </c>
    </row>
    <row r="36" spans="1:18">
      <c r="A36" s="36">
        <v>30</v>
      </c>
      <c r="B36" s="364" t="s">
        <v>576</v>
      </c>
      <c r="C36" s="17">
        <v>95857471.079999998</v>
      </c>
      <c r="D36" s="17"/>
      <c r="E36" s="17"/>
      <c r="F36" s="17">
        <v>4335142.62</v>
      </c>
      <c r="G36" s="17">
        <v>28210776.129999999</v>
      </c>
      <c r="H36" s="17">
        <v>-5156081.8499999996</v>
      </c>
      <c r="I36" s="17">
        <v>-215518.22</v>
      </c>
      <c r="J36" s="17">
        <v>-4916516.33</v>
      </c>
      <c r="K36" s="17"/>
      <c r="L36" s="17"/>
      <c r="M36" s="17"/>
      <c r="N36" s="17">
        <v>88798745.680000007</v>
      </c>
      <c r="O36" s="17">
        <v>895741.21</v>
      </c>
      <c r="P36" s="17">
        <v>137338.26999999999</v>
      </c>
      <c r="Q36" s="17">
        <v>6025645.9199999999</v>
      </c>
      <c r="R36" s="523">
        <v>2.41</v>
      </c>
    </row>
    <row r="37" spans="1:18">
      <c r="A37" s="36">
        <v>31</v>
      </c>
      <c r="B37" s="364" t="s">
        <v>577</v>
      </c>
      <c r="C37" s="17">
        <v>35583244.409999996</v>
      </c>
      <c r="D37" s="17"/>
      <c r="E37" s="17"/>
      <c r="F37" s="17">
        <v>6553738.5499999998</v>
      </c>
      <c r="G37" s="17">
        <v>5706442.9500000002</v>
      </c>
      <c r="H37" s="17">
        <v>-1541503.45</v>
      </c>
      <c r="I37" s="17">
        <v>-270025.23</v>
      </c>
      <c r="J37" s="17">
        <v>-1256238.1599999999</v>
      </c>
      <c r="K37" s="17"/>
      <c r="L37" s="17"/>
      <c r="M37" s="17"/>
      <c r="N37" s="17">
        <v>25059547.010000002</v>
      </c>
      <c r="O37" s="17">
        <v>2876632.33</v>
      </c>
      <c r="P37" s="17">
        <v>206241.96</v>
      </c>
      <c r="Q37" s="17">
        <v>7440823.1100000003</v>
      </c>
      <c r="R37" s="523">
        <v>6.58</v>
      </c>
    </row>
    <row r="38" spans="1:18">
      <c r="A38" s="36">
        <v>32</v>
      </c>
      <c r="B38" s="364" t="s">
        <v>578</v>
      </c>
      <c r="C38" s="17">
        <v>53847296.090003997</v>
      </c>
      <c r="D38" s="17"/>
      <c r="E38" s="17"/>
      <c r="F38" s="17">
        <v>37032251.960000001</v>
      </c>
      <c r="G38" s="17">
        <v>1487778.49</v>
      </c>
      <c r="H38" s="17">
        <v>-872479.5</v>
      </c>
      <c r="I38" s="17">
        <v>-419671.57</v>
      </c>
      <c r="J38" s="17">
        <v>-418230.24</v>
      </c>
      <c r="K38" s="17"/>
      <c r="L38" s="17"/>
      <c r="M38" s="17"/>
      <c r="N38" s="17">
        <v>48282606.420003995</v>
      </c>
      <c r="O38" s="17">
        <v>2093986.5</v>
      </c>
      <c r="P38" s="17">
        <v>224305.73</v>
      </c>
      <c r="Q38" s="17">
        <v>3246397.4399999999</v>
      </c>
      <c r="R38" s="523">
        <v>0.11</v>
      </c>
    </row>
    <row r="39" spans="1:18">
      <c r="A39" s="36">
        <v>33</v>
      </c>
      <c r="B39" s="364" t="s">
        <v>579</v>
      </c>
      <c r="C39" s="17">
        <v>74573678.680000007</v>
      </c>
      <c r="D39" s="17"/>
      <c r="E39" s="17"/>
      <c r="F39" s="17">
        <v>7963607.7000000002</v>
      </c>
      <c r="G39" s="17">
        <v>3356815.35</v>
      </c>
      <c r="H39" s="17">
        <v>-1940258.78</v>
      </c>
      <c r="I39" s="17">
        <v>-58847.65</v>
      </c>
      <c r="J39" s="17">
        <v>-1841305.61</v>
      </c>
      <c r="K39" s="17"/>
      <c r="L39" s="17"/>
      <c r="M39" s="17"/>
      <c r="N39" s="17">
        <v>33368925.170000002</v>
      </c>
      <c r="O39" s="17">
        <v>14550962.35</v>
      </c>
      <c r="P39" s="17">
        <v>1766584.56</v>
      </c>
      <c r="Q39" s="17">
        <v>24887206.600000001</v>
      </c>
      <c r="R39" s="523">
        <v>9.57</v>
      </c>
    </row>
    <row r="40" spans="1:18">
      <c r="A40" s="36">
        <v>34</v>
      </c>
      <c r="B40" s="6" t="s">
        <v>580</v>
      </c>
      <c r="C40" s="17">
        <v>4512394955.0299997</v>
      </c>
      <c r="D40" s="17">
        <v>2313315134.3699999</v>
      </c>
      <c r="E40" s="17"/>
      <c r="F40" s="17">
        <v>665524828.08000004</v>
      </c>
      <c r="G40" s="17">
        <v>7462344.7000000002</v>
      </c>
      <c r="H40" s="17">
        <v>-3241772.45</v>
      </c>
      <c r="I40" s="17">
        <v>-1004783.19</v>
      </c>
      <c r="J40" s="17">
        <v>-869914.88</v>
      </c>
      <c r="K40" s="17"/>
      <c r="L40" s="17"/>
      <c r="M40" s="17"/>
      <c r="N40" s="17">
        <v>3638319872.1799998</v>
      </c>
      <c r="O40" s="17">
        <v>764834097.84000003</v>
      </c>
      <c r="P40" s="17">
        <v>54074650.68</v>
      </c>
      <c r="Q40" s="17">
        <v>55166334.329999998</v>
      </c>
      <c r="R40" s="523">
        <v>3.44</v>
      </c>
    </row>
    <row r="41" spans="1:18">
      <c r="A41" s="36">
        <v>35</v>
      </c>
      <c r="B41" s="364" t="s">
        <v>581</v>
      </c>
      <c r="C41" s="17">
        <v>4334848095.4899998</v>
      </c>
      <c r="D41" s="17">
        <v>2205280368.6100001</v>
      </c>
      <c r="E41" s="17"/>
      <c r="F41" s="17">
        <v>649653904.72000003</v>
      </c>
      <c r="G41" s="17">
        <v>151759.15</v>
      </c>
      <c r="H41" s="17">
        <v>-2222958.9300000002</v>
      </c>
      <c r="I41" s="17">
        <v>-957395.08</v>
      </c>
      <c r="J41" s="17">
        <v>-7345.6</v>
      </c>
      <c r="K41" s="17"/>
      <c r="L41" s="17"/>
      <c r="M41" s="17"/>
      <c r="N41" s="17">
        <v>3554330378.3600001</v>
      </c>
      <c r="O41" s="17">
        <v>707090278.83000004</v>
      </c>
      <c r="P41" s="17">
        <v>22642585.789999999</v>
      </c>
      <c r="Q41" s="17">
        <v>50784852.520000003</v>
      </c>
      <c r="R41" s="523">
        <v>3.31</v>
      </c>
    </row>
    <row r="42" spans="1:18">
      <c r="A42" s="36">
        <v>36</v>
      </c>
      <c r="B42" s="364" t="s">
        <v>582</v>
      </c>
      <c r="C42" s="17">
        <v>3226177226.1900001</v>
      </c>
      <c r="D42" s="17">
        <v>1414860375.3499999</v>
      </c>
      <c r="E42" s="17"/>
      <c r="F42" s="17">
        <v>483934532.41000003</v>
      </c>
      <c r="G42" s="17">
        <v>151759.15</v>
      </c>
      <c r="H42" s="17">
        <v>-1522891.72</v>
      </c>
      <c r="I42" s="17">
        <v>-619418.46</v>
      </c>
      <c r="J42" s="17">
        <v>-7345.6</v>
      </c>
      <c r="K42" s="17"/>
      <c r="L42" s="17"/>
      <c r="M42" s="17"/>
      <c r="N42" s="17">
        <v>2779484932.3600001</v>
      </c>
      <c r="O42" s="17">
        <v>435767421.42000002</v>
      </c>
      <c r="P42" s="17">
        <v>6173381.2599999998</v>
      </c>
      <c r="Q42" s="17">
        <v>4751491.1500000004</v>
      </c>
      <c r="R42" s="523">
        <v>2.91</v>
      </c>
    </row>
    <row r="43" spans="1:18">
      <c r="A43" s="36">
        <v>37</v>
      </c>
      <c r="B43" s="364" t="s">
        <v>583</v>
      </c>
      <c r="C43" s="17">
        <v>51968270.25</v>
      </c>
      <c r="D43" s="17">
        <v>39649410.82</v>
      </c>
      <c r="E43" s="17"/>
      <c r="F43" s="17">
        <v>5745875.1100000003</v>
      </c>
      <c r="G43" s="17">
        <v>7204071.3899999997</v>
      </c>
      <c r="H43" s="17">
        <v>-954271.5</v>
      </c>
      <c r="I43" s="17">
        <v>-29336.71</v>
      </c>
      <c r="J43" s="17">
        <v>-856451.2</v>
      </c>
      <c r="K43" s="17"/>
      <c r="L43" s="17"/>
      <c r="M43" s="17"/>
      <c r="N43" s="17">
        <v>40891678.109999999</v>
      </c>
      <c r="O43" s="17">
        <v>5794053.3700000001</v>
      </c>
      <c r="P43" s="17">
        <v>1414739.31</v>
      </c>
      <c r="Q43" s="17">
        <v>3867799.45</v>
      </c>
      <c r="R43" s="523">
        <v>4.5999999999999996</v>
      </c>
    </row>
    <row r="44" spans="1:18">
      <c r="A44" s="36">
        <v>38</v>
      </c>
      <c r="B44" s="364" t="s">
        <v>584</v>
      </c>
      <c r="C44" s="17">
        <v>125578589.3</v>
      </c>
      <c r="D44" s="17">
        <v>68385354.939999998</v>
      </c>
      <c r="E44" s="17"/>
      <c r="F44" s="17">
        <v>10125048.24</v>
      </c>
      <c r="G44" s="17">
        <v>106514.16</v>
      </c>
      <c r="H44" s="17">
        <v>-64542.02</v>
      </c>
      <c r="I44" s="17">
        <v>-18051.400000000001</v>
      </c>
      <c r="J44" s="17">
        <v>-6118.08</v>
      </c>
      <c r="K44" s="17"/>
      <c r="L44" s="17"/>
      <c r="M44" s="17"/>
      <c r="N44" s="17">
        <v>43097815.719999999</v>
      </c>
      <c r="O44" s="17">
        <v>51949765.640000001</v>
      </c>
      <c r="P44" s="17">
        <v>30017325.579999998</v>
      </c>
      <c r="Q44" s="17">
        <v>513682.36</v>
      </c>
      <c r="R44" s="523">
        <v>7.49</v>
      </c>
    </row>
    <row r="45" spans="1:18">
      <c r="A45" s="36">
        <v>39</v>
      </c>
      <c r="B45" s="6" t="s">
        <v>585</v>
      </c>
      <c r="C45" s="17">
        <v>302030255.66000003</v>
      </c>
      <c r="D45" s="17"/>
      <c r="E45" s="17"/>
      <c r="F45" s="17">
        <v>18006760.699999999</v>
      </c>
      <c r="G45" s="17">
        <v>2811038.42</v>
      </c>
      <c r="H45" s="17">
        <v>-1129320.6499999999</v>
      </c>
      <c r="I45" s="17">
        <v>-135406.1</v>
      </c>
      <c r="J45" s="17">
        <v>-833863.18</v>
      </c>
      <c r="K45" s="17"/>
      <c r="L45" s="17"/>
      <c r="M45" s="17"/>
      <c r="N45" s="17">
        <v>179727615.80000001</v>
      </c>
      <c r="O45" s="17">
        <v>90358699.790000007</v>
      </c>
      <c r="P45" s="17">
        <v>14681374.1</v>
      </c>
      <c r="Q45" s="17">
        <v>17262565.969999999</v>
      </c>
      <c r="R45" s="523">
        <v>5.81</v>
      </c>
    </row>
    <row r="46" spans="1:18">
      <c r="A46" s="36">
        <v>40</v>
      </c>
      <c r="B46" s="6" t="s">
        <v>586</v>
      </c>
      <c r="C46" s="17">
        <v>2544763665.6199999</v>
      </c>
      <c r="D46" s="17"/>
      <c r="E46" s="17"/>
      <c r="F46" s="17">
        <v>550241895.73000002</v>
      </c>
      <c r="G46" s="17">
        <v>77745466.599999994</v>
      </c>
      <c r="H46" s="17">
        <v>-54056301.210000001</v>
      </c>
      <c r="I46" s="17">
        <v>-21674693.850000001</v>
      </c>
      <c r="J46" s="17">
        <v>-26261706.34</v>
      </c>
      <c r="K46" s="17"/>
      <c r="L46" s="17"/>
      <c r="M46" s="17"/>
      <c r="N46" s="17">
        <v>1114825975.0899999</v>
      </c>
      <c r="O46" s="17">
        <v>198863933.44999999</v>
      </c>
      <c r="P46" s="17">
        <v>103129306.13</v>
      </c>
      <c r="Q46" s="17">
        <v>1127944450.96</v>
      </c>
      <c r="R46" s="523">
        <v>12.65</v>
      </c>
    </row>
    <row r="47" spans="1:18">
      <c r="A47" s="36">
        <v>41</v>
      </c>
      <c r="B47" s="364" t="s">
        <v>587</v>
      </c>
      <c r="C47" s="17">
        <v>1751033120.6700001</v>
      </c>
      <c r="D47" s="17"/>
      <c r="E47" s="17"/>
      <c r="F47" s="17">
        <v>425447947.41999996</v>
      </c>
      <c r="G47" s="17">
        <v>33028005.940000001</v>
      </c>
      <c r="H47" s="17">
        <v>-32915236.350000001</v>
      </c>
      <c r="I47" s="17">
        <v>-15010197.210000001</v>
      </c>
      <c r="J47" s="17">
        <v>-12647792.640000001</v>
      </c>
      <c r="K47" s="17"/>
      <c r="L47" s="17"/>
      <c r="M47" s="17"/>
      <c r="N47" s="17">
        <v>563106501.52999997</v>
      </c>
      <c r="O47" s="17">
        <v>100885958.84999999</v>
      </c>
      <c r="P47" s="17">
        <v>53956592.520000003</v>
      </c>
      <c r="Q47" s="17">
        <v>1033084067.77</v>
      </c>
      <c r="R47" s="523">
        <v>15.71</v>
      </c>
    </row>
    <row r="48" spans="1:18">
      <c r="A48" s="36">
        <v>42</v>
      </c>
      <c r="B48" s="364" t="s">
        <v>588</v>
      </c>
      <c r="C48" s="17">
        <v>271117733.19999999</v>
      </c>
      <c r="D48" s="17"/>
      <c r="E48" s="17"/>
      <c r="F48" s="17">
        <v>52791185.590000004</v>
      </c>
      <c r="G48" s="17">
        <v>20342757.850000001</v>
      </c>
      <c r="H48" s="17">
        <v>-11579069.640000001</v>
      </c>
      <c r="I48" s="17">
        <v>-5221274.71</v>
      </c>
      <c r="J48" s="17">
        <v>-5869558.79</v>
      </c>
      <c r="K48" s="17"/>
      <c r="L48" s="17"/>
      <c r="M48" s="17"/>
      <c r="N48" s="17">
        <v>173566379.65000001</v>
      </c>
      <c r="O48" s="17">
        <v>18443575.699999999</v>
      </c>
      <c r="P48" s="17">
        <v>35826135.189999998</v>
      </c>
      <c r="Q48" s="17">
        <v>43281642.659999996</v>
      </c>
      <c r="R48" s="523">
        <v>6.51</v>
      </c>
    </row>
    <row r="49" spans="1:18">
      <c r="A49" s="36">
        <v>43</v>
      </c>
      <c r="B49" s="364" t="s">
        <v>589</v>
      </c>
      <c r="C49" s="17">
        <v>522612811.75999999</v>
      </c>
      <c r="D49" s="17"/>
      <c r="E49" s="17"/>
      <c r="F49" s="17">
        <v>72002762.719999999</v>
      </c>
      <c r="G49" s="17">
        <v>24374702.809999999</v>
      </c>
      <c r="H49" s="17">
        <v>-9561995.2200000007</v>
      </c>
      <c r="I49" s="17">
        <v>-1443221.93</v>
      </c>
      <c r="J49" s="17">
        <v>-7744354.9100000001</v>
      </c>
      <c r="K49" s="17"/>
      <c r="L49" s="17"/>
      <c r="M49" s="17"/>
      <c r="N49" s="17">
        <v>378153093.91000003</v>
      </c>
      <c r="O49" s="17">
        <v>79534398.890000001</v>
      </c>
      <c r="P49" s="17">
        <v>13346578.42</v>
      </c>
      <c r="Q49" s="17">
        <v>51578740.530000001</v>
      </c>
      <c r="R49" s="523">
        <v>5.53</v>
      </c>
    </row>
    <row r="50" spans="1:18">
      <c r="A50" s="36">
        <v>44</v>
      </c>
      <c r="B50" s="6" t="s">
        <v>590</v>
      </c>
      <c r="C50" s="17">
        <v>3986895208.2399998</v>
      </c>
      <c r="D50" s="17"/>
      <c r="E50" s="17"/>
      <c r="F50" s="17">
        <v>487997719.82999998</v>
      </c>
      <c r="G50" s="17">
        <v>67758037.420000002</v>
      </c>
      <c r="H50" s="17">
        <v>-30509076.879999995</v>
      </c>
      <c r="I50" s="17">
        <v>-10149780.49</v>
      </c>
      <c r="J50" s="17">
        <v>-16569974.060000001</v>
      </c>
      <c r="K50" s="17"/>
      <c r="L50" s="17"/>
      <c r="M50" s="17"/>
      <c r="N50" s="17">
        <v>2591316071.9699998</v>
      </c>
      <c r="O50" s="17">
        <v>311611444.85000002</v>
      </c>
      <c r="P50" s="17">
        <v>20583852.440000001</v>
      </c>
      <c r="Q50" s="17">
        <v>1063383838.98</v>
      </c>
      <c r="R50" s="523">
        <v>7.51</v>
      </c>
    </row>
    <row r="51" spans="1:18">
      <c r="A51" s="36">
        <v>45</v>
      </c>
      <c r="B51" s="6" t="s">
        <v>591</v>
      </c>
      <c r="C51" s="17">
        <v>1625670768.99</v>
      </c>
      <c r="D51" s="17"/>
      <c r="E51" s="17"/>
      <c r="F51" s="17">
        <v>113464494.23999999</v>
      </c>
      <c r="G51" s="17">
        <v>33787288.560000002</v>
      </c>
      <c r="H51" s="17">
        <v>-13466903.199999999</v>
      </c>
      <c r="I51" s="17">
        <v>-2548145.2599999998</v>
      </c>
      <c r="J51" s="17">
        <v>-9469352.8200000003</v>
      </c>
      <c r="K51" s="17"/>
      <c r="L51" s="17"/>
      <c r="M51" s="17"/>
      <c r="N51" s="17">
        <v>1212764553.9100001</v>
      </c>
      <c r="O51" s="17">
        <v>296489897.26999998</v>
      </c>
      <c r="P51" s="17">
        <v>29412167.52</v>
      </c>
      <c r="Q51" s="17">
        <v>87004150.290000007</v>
      </c>
      <c r="R51" s="523">
        <v>4.8099999999999996</v>
      </c>
    </row>
    <row r="52" spans="1:18">
      <c r="A52" s="36">
        <v>46</v>
      </c>
      <c r="B52" s="364" t="s">
        <v>592</v>
      </c>
      <c r="C52" s="17">
        <v>1078937781.95</v>
      </c>
      <c r="D52" s="17"/>
      <c r="E52" s="17"/>
      <c r="F52" s="17">
        <v>64682641.259999998</v>
      </c>
      <c r="G52" s="17">
        <v>23510328.09</v>
      </c>
      <c r="H52" s="17">
        <v>-10170429.01</v>
      </c>
      <c r="I52" s="17">
        <v>-1727248.91</v>
      </c>
      <c r="J52" s="17">
        <v>-7450850.5300000003</v>
      </c>
      <c r="K52" s="17"/>
      <c r="L52" s="17"/>
      <c r="M52" s="17"/>
      <c r="N52" s="17">
        <v>831393815.88999999</v>
      </c>
      <c r="O52" s="17">
        <v>207457087.31999999</v>
      </c>
      <c r="P52" s="17">
        <v>5889602.4699999997</v>
      </c>
      <c r="Q52" s="17">
        <v>34197276.259999998</v>
      </c>
      <c r="R52" s="523">
        <v>4.4800000000000004</v>
      </c>
    </row>
    <row r="53" spans="1:18">
      <c r="A53" s="36">
        <v>47</v>
      </c>
      <c r="B53" s="364" t="s">
        <v>593</v>
      </c>
      <c r="C53" s="17">
        <v>97844835.109999999</v>
      </c>
      <c r="D53" s="17"/>
      <c r="E53" s="17"/>
      <c r="F53" s="17">
        <v>7009190.6399999997</v>
      </c>
      <c r="G53" s="17">
        <v>447352.45</v>
      </c>
      <c r="H53" s="17">
        <v>-390601.71</v>
      </c>
      <c r="I53" s="17">
        <v>-53068.58</v>
      </c>
      <c r="J53" s="17">
        <v>-168969.27</v>
      </c>
      <c r="K53" s="17"/>
      <c r="L53" s="17"/>
      <c r="M53" s="17"/>
      <c r="N53" s="17">
        <v>89629506.569999993</v>
      </c>
      <c r="O53" s="17">
        <v>1338326.56</v>
      </c>
      <c r="P53" s="17"/>
      <c r="Q53" s="17">
        <v>6877001.9800000004</v>
      </c>
      <c r="R53" s="523">
        <v>3.18</v>
      </c>
    </row>
    <row r="54" spans="1:18">
      <c r="A54" s="36">
        <v>48</v>
      </c>
      <c r="B54" s="364" t="s">
        <v>594</v>
      </c>
      <c r="C54" s="17">
        <v>6952853.96</v>
      </c>
      <c r="D54" s="17"/>
      <c r="E54" s="17"/>
      <c r="F54" s="17">
        <v>5478848.0599999996</v>
      </c>
      <c r="G54" s="17"/>
      <c r="H54" s="17">
        <v>-185310.82</v>
      </c>
      <c r="I54" s="17">
        <v>-178133.09</v>
      </c>
      <c r="J54" s="17"/>
      <c r="K54" s="17"/>
      <c r="L54" s="17"/>
      <c r="M54" s="17"/>
      <c r="N54" s="17">
        <v>6854529.29</v>
      </c>
      <c r="O54" s="17">
        <v>90857.8</v>
      </c>
      <c r="P54" s="17"/>
      <c r="Q54" s="17">
        <v>7466.87</v>
      </c>
      <c r="R54" s="523">
        <v>2.06</v>
      </c>
    </row>
    <row r="55" spans="1:18">
      <c r="A55" s="36">
        <v>49</v>
      </c>
      <c r="B55" s="364" t="s">
        <v>595</v>
      </c>
      <c r="C55" s="17">
        <v>388109326.29000002</v>
      </c>
      <c r="D55" s="17"/>
      <c r="E55" s="17"/>
      <c r="F55" s="17">
        <v>35834094.390000001</v>
      </c>
      <c r="G55" s="17">
        <v>9813167.7699999996</v>
      </c>
      <c r="H55" s="17">
        <v>-2691304.88</v>
      </c>
      <c r="I55" s="17">
        <v>-584396.88</v>
      </c>
      <c r="J55" s="17">
        <v>-1844441.09</v>
      </c>
      <c r="K55" s="17"/>
      <c r="L55" s="17"/>
      <c r="M55" s="17"/>
      <c r="N55" s="17">
        <v>246675128.19999999</v>
      </c>
      <c r="O55" s="17">
        <v>73274461.560000002</v>
      </c>
      <c r="P55" s="17">
        <v>23224177.100000001</v>
      </c>
      <c r="Q55" s="17">
        <v>44935559.43</v>
      </c>
      <c r="R55" s="523">
        <v>6.2</v>
      </c>
    </row>
    <row r="56" spans="1:18">
      <c r="A56" s="36">
        <v>50</v>
      </c>
      <c r="B56" s="364" t="s">
        <v>596</v>
      </c>
      <c r="C56" s="17">
        <v>53825971.68</v>
      </c>
      <c r="D56" s="17"/>
      <c r="E56" s="17"/>
      <c r="F56" s="17">
        <v>459719.89</v>
      </c>
      <c r="G56" s="17">
        <v>16440.25</v>
      </c>
      <c r="H56" s="17">
        <v>-29256.78</v>
      </c>
      <c r="I56" s="17">
        <v>-5297.8</v>
      </c>
      <c r="J56" s="17">
        <v>-5091.93</v>
      </c>
      <c r="K56" s="17"/>
      <c r="L56" s="17"/>
      <c r="M56" s="17"/>
      <c r="N56" s="17">
        <v>38211573.950000003</v>
      </c>
      <c r="O56" s="17">
        <v>14329164.029999999</v>
      </c>
      <c r="P56" s="17">
        <v>298387.95</v>
      </c>
      <c r="Q56" s="17">
        <v>986845.75</v>
      </c>
      <c r="R56" s="523">
        <v>4.8499999999999996</v>
      </c>
    </row>
    <row r="57" spans="1:18">
      <c r="A57" s="36">
        <v>51</v>
      </c>
      <c r="B57" s="6" t="s">
        <v>597</v>
      </c>
      <c r="C57" s="17">
        <v>281318477.87</v>
      </c>
      <c r="D57" s="17"/>
      <c r="E57" s="17"/>
      <c r="F57" s="17">
        <v>71036722.700000003</v>
      </c>
      <c r="G57" s="17">
        <v>27066550.800000001</v>
      </c>
      <c r="H57" s="17">
        <v>-7157025.5199999996</v>
      </c>
      <c r="I57" s="17">
        <v>-458705.63</v>
      </c>
      <c r="J57" s="17">
        <v>-6538915.54</v>
      </c>
      <c r="K57" s="17"/>
      <c r="L57" s="17"/>
      <c r="M57" s="17"/>
      <c r="N57" s="17">
        <v>181943379.91</v>
      </c>
      <c r="O57" s="17">
        <v>72291401.790000007</v>
      </c>
      <c r="P57" s="17">
        <v>10558537.17</v>
      </c>
      <c r="Q57" s="17">
        <v>16525158.99</v>
      </c>
      <c r="R57" s="523">
        <v>5.47</v>
      </c>
    </row>
    <row r="58" spans="1:18">
      <c r="A58" s="36">
        <v>52</v>
      </c>
      <c r="B58" s="6" t="s">
        <v>598</v>
      </c>
      <c r="C58" s="17">
        <v>14907102655.99</v>
      </c>
      <c r="D58" s="17"/>
      <c r="E58" s="17"/>
      <c r="F58" s="17">
        <v>1624814760.9100001</v>
      </c>
      <c r="G58" s="17">
        <v>241978394.47</v>
      </c>
      <c r="H58" s="17">
        <v>-108597465.33</v>
      </c>
      <c r="I58" s="17">
        <v>-31688362.260000002</v>
      </c>
      <c r="J58" s="17">
        <v>-67855950.599999994</v>
      </c>
      <c r="K58" s="17"/>
      <c r="L58" s="17"/>
      <c r="M58" s="17"/>
      <c r="N58" s="17">
        <v>5054578503.0799999</v>
      </c>
      <c r="O58" s="17">
        <v>1974817716.1199999</v>
      </c>
      <c r="P58" s="17">
        <v>3818230340.9000001</v>
      </c>
      <c r="Q58" s="17">
        <v>4059476095.8899999</v>
      </c>
      <c r="R58" s="523">
        <v>12.31</v>
      </c>
    </row>
    <row r="59" spans="1:18">
      <c r="A59" s="228">
        <v>53</v>
      </c>
      <c r="B59" s="86" t="s">
        <v>599</v>
      </c>
      <c r="C59" s="247">
        <v>5669679055.4099998</v>
      </c>
      <c r="D59" s="247"/>
      <c r="E59" s="247"/>
      <c r="F59" s="247">
        <v>440287753.60000002</v>
      </c>
      <c r="G59" s="247">
        <v>116652658.44999999</v>
      </c>
      <c r="H59" s="247">
        <v>-62679887.100000001</v>
      </c>
      <c r="I59" s="247">
        <v>-9982882</v>
      </c>
      <c r="J59" s="247">
        <v>-44445880.079999998</v>
      </c>
      <c r="K59" s="247"/>
      <c r="L59" s="247"/>
      <c r="M59" s="247"/>
      <c r="N59" s="247">
        <v>4545644937.7300005</v>
      </c>
      <c r="O59" s="247">
        <v>656112596.03999996</v>
      </c>
      <c r="P59" s="247">
        <v>98403912.269999996</v>
      </c>
      <c r="Q59" s="247">
        <v>369517609.38</v>
      </c>
      <c r="R59" s="522">
        <v>4.3</v>
      </c>
    </row>
    <row r="60" spans="1:18">
      <c r="A60" s="36">
        <v>54</v>
      </c>
      <c r="B60" s="6" t="s">
        <v>600</v>
      </c>
      <c r="C60" s="17">
        <v>2014790696.8699999</v>
      </c>
      <c r="D60" s="17"/>
      <c r="E60" s="17"/>
      <c r="F60" s="17">
        <v>26210753.210000001</v>
      </c>
      <c r="G60" s="17">
        <v>8843133.3100000005</v>
      </c>
      <c r="H60" s="17">
        <v>-4563865.79</v>
      </c>
      <c r="I60" s="17">
        <v>-853518.02</v>
      </c>
      <c r="J60" s="17">
        <v>-1321515.79</v>
      </c>
      <c r="K60" s="17"/>
      <c r="L60" s="17"/>
      <c r="M60" s="17"/>
      <c r="N60" s="17">
        <v>1689419170.55</v>
      </c>
      <c r="O60" s="17">
        <v>291082470.16000003</v>
      </c>
      <c r="P60" s="17">
        <v>4522322.0199999996</v>
      </c>
      <c r="Q60" s="17">
        <v>29766734.140000001</v>
      </c>
      <c r="R60" s="523">
        <v>3.16</v>
      </c>
    </row>
    <row r="61" spans="1:18">
      <c r="A61" s="36">
        <v>55</v>
      </c>
      <c r="B61" s="6" t="s">
        <v>601</v>
      </c>
      <c r="C61" s="17">
        <v>3654888358.54</v>
      </c>
      <c r="D61" s="17"/>
      <c r="E61" s="17"/>
      <c r="F61" s="17">
        <v>414077000.38999999</v>
      </c>
      <c r="G61" s="17">
        <v>107809525.14</v>
      </c>
      <c r="H61" s="17">
        <v>-58116021.310000002</v>
      </c>
      <c r="I61" s="17">
        <v>-9129363.9800000004</v>
      </c>
      <c r="J61" s="17">
        <v>-43124364.289999999</v>
      </c>
      <c r="K61" s="17"/>
      <c r="L61" s="17"/>
      <c r="M61" s="17"/>
      <c r="N61" s="17">
        <v>2856225767.1799998</v>
      </c>
      <c r="O61" s="17">
        <v>365030125.88</v>
      </c>
      <c r="P61" s="17">
        <v>93881590.25</v>
      </c>
      <c r="Q61" s="17">
        <v>339750875.24000001</v>
      </c>
      <c r="R61" s="523">
        <v>4.91</v>
      </c>
    </row>
    <row r="62" spans="1:18">
      <c r="A62" s="387">
        <v>56</v>
      </c>
      <c r="B62" s="386" t="s">
        <v>286</v>
      </c>
      <c r="C62" s="524">
        <f>+C59+C7</f>
        <v>39413270615.32</v>
      </c>
      <c r="D62" s="524">
        <f t="shared" ref="D62:Q62" si="0">+D59+D7</f>
        <v>2390031350.6500001</v>
      </c>
      <c r="E62" s="524"/>
      <c r="F62" s="524">
        <f t="shared" si="0"/>
        <v>4709624216.1400003</v>
      </c>
      <c r="G62" s="524">
        <f t="shared" si="0"/>
        <v>909920941.25999999</v>
      </c>
      <c r="H62" s="524">
        <f t="shared" si="0"/>
        <v>-406625071.54000002</v>
      </c>
      <c r="I62" s="524">
        <f t="shared" si="0"/>
        <v>-90009460.489999995</v>
      </c>
      <c r="J62" s="524">
        <f t="shared" si="0"/>
        <v>-281161748.74000001</v>
      </c>
      <c r="K62" s="524"/>
      <c r="L62" s="524"/>
      <c r="M62" s="524"/>
      <c r="N62" s="524">
        <f t="shared" si="0"/>
        <v>22057813462.009998</v>
      </c>
      <c r="O62" s="524">
        <f t="shared" si="0"/>
        <v>4918510118.0900002</v>
      </c>
      <c r="P62" s="524">
        <f t="shared" si="0"/>
        <v>4455286056.5600004</v>
      </c>
      <c r="Q62" s="524">
        <f t="shared" si="0"/>
        <v>7981660978.6700001</v>
      </c>
      <c r="R62" s="525">
        <v>7.5</v>
      </c>
    </row>
    <row r="63" spans="1:18" ht="26.15" customHeight="1">
      <c r="A63" s="628" t="s">
        <v>602</v>
      </c>
      <c r="B63" s="628"/>
      <c r="C63" s="628"/>
      <c r="D63" s="628"/>
      <c r="E63" s="628"/>
      <c r="F63" s="628"/>
      <c r="G63" s="628"/>
      <c r="H63" s="628"/>
      <c r="I63" s="343"/>
      <c r="J63" s="343"/>
      <c r="K63" s="343"/>
      <c r="L63" s="343"/>
      <c r="M63" s="343"/>
      <c r="N63" s="343"/>
      <c r="O63" s="343"/>
      <c r="P63" s="343"/>
      <c r="Q63" s="343"/>
      <c r="R63" s="343"/>
    </row>
    <row r="64" spans="1:18">
      <c r="A64" s="374"/>
      <c r="B64" s="343"/>
      <c r="C64" s="343"/>
      <c r="D64" s="343"/>
      <c r="E64" s="343"/>
      <c r="F64" s="343"/>
      <c r="G64" s="343"/>
      <c r="H64" s="343"/>
      <c r="I64" s="343"/>
      <c r="J64" s="343"/>
      <c r="K64" s="343"/>
      <c r="L64" s="343"/>
      <c r="M64" s="343"/>
      <c r="N64" s="343"/>
      <c r="O64" s="343"/>
      <c r="P64" s="343"/>
      <c r="Q64" s="343"/>
      <c r="R64" s="343"/>
    </row>
    <row r="65" spans="1:18">
      <c r="A65" s="1" t="s">
        <v>603</v>
      </c>
      <c r="B65" s="2"/>
      <c r="C65" s="2"/>
      <c r="D65" s="2"/>
      <c r="E65" s="2"/>
      <c r="F65" s="2"/>
      <c r="G65" s="2"/>
      <c r="H65" s="2"/>
      <c r="I65" s="2"/>
      <c r="J65" s="2"/>
      <c r="K65" s="2"/>
      <c r="L65" s="2"/>
      <c r="M65" s="2"/>
      <c r="N65" s="2"/>
      <c r="O65" s="2"/>
      <c r="P65" s="2"/>
      <c r="Q65" s="2"/>
      <c r="R65" s="2"/>
    </row>
    <row r="66" spans="1:18" ht="29.5" customHeight="1">
      <c r="A66" s="582" t="s">
        <v>604</v>
      </c>
      <c r="B66" s="582"/>
      <c r="C66" s="582"/>
      <c r="D66" s="582"/>
      <c r="E66" s="582"/>
      <c r="F66" s="582"/>
      <c r="G66" s="582"/>
      <c r="H66" s="582"/>
      <c r="I66" s="582"/>
      <c r="J66" s="582"/>
      <c r="K66" s="582"/>
      <c r="L66" s="582"/>
      <c r="M66" s="582"/>
      <c r="N66" s="582"/>
      <c r="O66" s="582"/>
      <c r="P66" s="582"/>
      <c r="Q66" s="582"/>
      <c r="R66" s="582"/>
    </row>
    <row r="67" spans="1:18" ht="29.5" customHeight="1">
      <c r="A67" s="582" t="s">
        <v>605</v>
      </c>
      <c r="B67" s="582"/>
      <c r="C67" s="582"/>
      <c r="D67" s="582"/>
      <c r="E67" s="582"/>
      <c r="F67" s="582"/>
      <c r="G67" s="582"/>
      <c r="H67" s="582"/>
      <c r="I67" s="582"/>
      <c r="J67" s="582"/>
      <c r="K67" s="582"/>
      <c r="L67" s="582"/>
      <c r="M67" s="582"/>
      <c r="N67" s="582"/>
      <c r="O67" s="582"/>
      <c r="P67" s="582"/>
      <c r="Q67" s="582"/>
      <c r="R67" s="582"/>
    </row>
    <row r="68" spans="1:18" ht="12" customHeight="1">
      <c r="A68" s="348"/>
      <c r="B68" s="348"/>
      <c r="C68" s="348"/>
      <c r="D68" s="348"/>
      <c r="E68" s="348"/>
      <c r="F68" s="348"/>
      <c r="G68" s="348"/>
      <c r="H68" s="348"/>
      <c r="I68" s="348"/>
      <c r="J68" s="348"/>
      <c r="K68" s="348"/>
      <c r="L68" s="348"/>
      <c r="M68" s="348"/>
      <c r="N68" s="348"/>
      <c r="O68" s="348"/>
      <c r="P68" s="348"/>
      <c r="Q68" s="348"/>
      <c r="R68" s="348"/>
    </row>
    <row r="69" spans="1:18">
      <c r="A69" s="582" t="s">
        <v>606</v>
      </c>
      <c r="B69" s="582"/>
      <c r="C69" s="582"/>
      <c r="D69" s="582"/>
      <c r="E69" s="582"/>
      <c r="F69" s="582"/>
      <c r="G69" s="582"/>
      <c r="H69" s="582"/>
      <c r="I69" s="582"/>
      <c r="J69" s="582"/>
      <c r="K69" s="582"/>
      <c r="L69" s="582"/>
      <c r="M69" s="582"/>
      <c r="N69" s="582"/>
      <c r="O69" s="582"/>
      <c r="P69" s="582"/>
      <c r="Q69" s="582"/>
      <c r="R69" s="582"/>
    </row>
    <row r="70" spans="1:18">
      <c r="A70" s="627"/>
      <c r="B70" s="627"/>
      <c r="C70" s="627"/>
      <c r="D70" s="627"/>
      <c r="E70" s="627"/>
      <c r="F70" s="627"/>
      <c r="G70" s="627"/>
      <c r="H70" s="627"/>
      <c r="I70" s="627"/>
      <c r="J70" s="627"/>
      <c r="K70" s="627"/>
      <c r="L70" s="627"/>
      <c r="M70" s="356"/>
      <c r="N70" s="356"/>
      <c r="O70" s="356"/>
      <c r="P70" s="356"/>
      <c r="Q70" s="356"/>
      <c r="R70" s="356"/>
    </row>
    <row r="71" spans="1:18">
      <c r="A71" s="372"/>
      <c r="B71" s="357"/>
      <c r="C71" s="358" t="s">
        <v>119</v>
      </c>
      <c r="D71" s="358" t="s">
        <v>120</v>
      </c>
      <c r="E71" s="358" t="s">
        <v>121</v>
      </c>
      <c r="F71" s="358" t="s">
        <v>171</v>
      </c>
      <c r="G71" s="358" t="s">
        <v>172</v>
      </c>
      <c r="H71" s="358" t="s">
        <v>250</v>
      </c>
      <c r="I71" s="358" t="s">
        <v>251</v>
      </c>
      <c r="J71" s="358" t="s">
        <v>252</v>
      </c>
      <c r="K71" s="358" t="s">
        <v>253</v>
      </c>
      <c r="L71" s="358" t="s">
        <v>254</v>
      </c>
      <c r="M71" s="358" t="s">
        <v>255</v>
      </c>
      <c r="N71" s="358" t="s">
        <v>256</v>
      </c>
      <c r="O71" s="358" t="s">
        <v>257</v>
      </c>
      <c r="P71" s="358" t="s">
        <v>266</v>
      </c>
      <c r="Q71" s="358" t="s">
        <v>267</v>
      </c>
      <c r="R71" s="358" t="s">
        <v>268</v>
      </c>
    </row>
    <row r="72" spans="1:18" ht="42.65" customHeight="1">
      <c r="A72" s="372"/>
      <c r="B72" s="183"/>
      <c r="C72" s="616" t="s">
        <v>532</v>
      </c>
      <c r="D72" s="617"/>
      <c r="E72" s="617"/>
      <c r="F72" s="617"/>
      <c r="G72" s="617"/>
      <c r="H72" s="590" t="s">
        <v>533</v>
      </c>
      <c r="I72" s="601"/>
      <c r="J72" s="591"/>
      <c r="K72" s="590" t="s">
        <v>534</v>
      </c>
      <c r="L72" s="591"/>
      <c r="M72" s="596" t="s">
        <v>535</v>
      </c>
      <c r="N72" s="590" t="s">
        <v>536</v>
      </c>
      <c r="O72" s="590" t="s">
        <v>537</v>
      </c>
      <c r="P72" s="590" t="s">
        <v>538</v>
      </c>
      <c r="Q72" s="590" t="s">
        <v>539</v>
      </c>
      <c r="R72" s="596" t="s">
        <v>540</v>
      </c>
    </row>
    <row r="73" spans="1:18" ht="190.5" customHeight="1">
      <c r="A73" s="376"/>
      <c r="B73" s="359" t="s">
        <v>1261</v>
      </c>
      <c r="C73" s="360"/>
      <c r="D73" s="509" t="s">
        <v>541</v>
      </c>
      <c r="E73" s="509" t="s">
        <v>542</v>
      </c>
      <c r="F73" s="509" t="s">
        <v>543</v>
      </c>
      <c r="G73" s="510" t="s">
        <v>544</v>
      </c>
      <c r="H73" s="360"/>
      <c r="I73" s="509" t="s">
        <v>545</v>
      </c>
      <c r="J73" s="509" t="s">
        <v>544</v>
      </c>
      <c r="K73" s="84"/>
      <c r="L73" s="509" t="s">
        <v>546</v>
      </c>
      <c r="M73" s="598"/>
      <c r="N73" s="594"/>
      <c r="O73" s="594"/>
      <c r="P73" s="594"/>
      <c r="Q73" s="594"/>
      <c r="R73" s="598"/>
    </row>
    <row r="74" spans="1:18">
      <c r="A74" s="373">
        <v>1</v>
      </c>
      <c r="B74" s="361" t="s">
        <v>547</v>
      </c>
      <c r="C74" s="247">
        <v>34851988077.023277</v>
      </c>
      <c r="D74" s="247">
        <v>2338248600.8796253</v>
      </c>
      <c r="E74" s="247"/>
      <c r="F74" s="247">
        <v>3509527305.5622892</v>
      </c>
      <c r="G74" s="247">
        <v>756980563.28000009</v>
      </c>
      <c r="H74" s="247">
        <v>-309344149.2668516</v>
      </c>
      <c r="I74" s="247">
        <v>-28643554.203213967</v>
      </c>
      <c r="J74" s="247">
        <v>-252833562.06000036</v>
      </c>
      <c r="K74" s="247"/>
      <c r="L74" s="247"/>
      <c r="M74" s="247"/>
      <c r="N74" s="247">
        <v>17633793681.542564</v>
      </c>
      <c r="O74" s="247">
        <v>4750012584.3900681</v>
      </c>
      <c r="P74" s="247">
        <v>4455579978.8187838</v>
      </c>
      <c r="Q74" s="247">
        <v>8012601832.2717876</v>
      </c>
      <c r="R74" s="522">
        <v>8.1631051213289343</v>
      </c>
    </row>
    <row r="75" spans="1:18">
      <c r="A75" s="372">
        <v>2</v>
      </c>
      <c r="B75" s="183" t="s">
        <v>548</v>
      </c>
      <c r="C75" s="17">
        <v>1410788741.109359</v>
      </c>
      <c r="D75" s="17"/>
      <c r="E75" s="17"/>
      <c r="F75" s="17">
        <v>211057034.72376961</v>
      </c>
      <c r="G75" s="17">
        <v>74419104.910000026</v>
      </c>
      <c r="H75" s="17">
        <v>-31291072.860000096</v>
      </c>
      <c r="I75" s="17">
        <v>-2231694.5599999991</v>
      </c>
      <c r="J75" s="17">
        <v>-28020736.780000031</v>
      </c>
      <c r="K75" s="17"/>
      <c r="L75" s="17"/>
      <c r="M75" s="17"/>
      <c r="N75" s="17">
        <v>691869840.58987832</v>
      </c>
      <c r="O75" s="17">
        <v>332521389.39385968</v>
      </c>
      <c r="P75" s="17">
        <v>291913096.57311726</v>
      </c>
      <c r="Q75" s="17">
        <v>94484414.552509159</v>
      </c>
      <c r="R75" s="523">
        <v>7.0390023110616111</v>
      </c>
    </row>
    <row r="76" spans="1:18">
      <c r="A76" s="372">
        <v>3</v>
      </c>
      <c r="B76" s="183" t="s">
        <v>549</v>
      </c>
      <c r="C76" s="17">
        <v>190883662.23278141</v>
      </c>
      <c r="D76" s="17">
        <v>61162485.145013042</v>
      </c>
      <c r="E76" s="17"/>
      <c r="F76" s="17">
        <v>11205431.868944395</v>
      </c>
      <c r="G76" s="17">
        <v>31407159.400000013</v>
      </c>
      <c r="H76" s="17">
        <v>-22396947.006953996</v>
      </c>
      <c r="I76" s="17">
        <v>-206170.48495399999</v>
      </c>
      <c r="J76" s="17">
        <v>-21964003.65000001</v>
      </c>
      <c r="K76" s="17"/>
      <c r="L76" s="17"/>
      <c r="M76" s="17"/>
      <c r="N76" s="17">
        <v>122339338.81479917</v>
      </c>
      <c r="O76" s="17">
        <v>31474678.526555877</v>
      </c>
      <c r="P76" s="17">
        <v>616190.17316282424</v>
      </c>
      <c r="Q76" s="17">
        <v>36453454.718263611</v>
      </c>
      <c r="R76" s="523">
        <v>6.1425064456369345</v>
      </c>
    </row>
    <row r="77" spans="1:18" hidden="1">
      <c r="A77" s="372">
        <v>4</v>
      </c>
      <c r="B77" s="362" t="s">
        <v>550</v>
      </c>
      <c r="C77" s="17"/>
      <c r="D77" s="17"/>
      <c r="E77" s="17"/>
      <c r="F77" s="17"/>
      <c r="G77" s="17"/>
      <c r="H77" s="17"/>
      <c r="I77" s="17"/>
      <c r="J77" s="17"/>
      <c r="K77" s="17"/>
      <c r="L77" s="17"/>
      <c r="M77" s="17"/>
      <c r="N77" s="17"/>
      <c r="O77" s="17"/>
      <c r="P77" s="17"/>
      <c r="Q77" s="17"/>
      <c r="R77" s="523"/>
    </row>
    <row r="78" spans="1:18" hidden="1">
      <c r="A78" s="372">
        <v>5</v>
      </c>
      <c r="B78" s="362" t="s">
        <v>551</v>
      </c>
      <c r="C78" s="17"/>
      <c r="D78" s="17"/>
      <c r="E78" s="17"/>
      <c r="F78" s="17"/>
      <c r="G78" s="17"/>
      <c r="H78" s="17"/>
      <c r="I78" s="17"/>
      <c r="J78" s="17"/>
      <c r="K78" s="17"/>
      <c r="L78" s="17"/>
      <c r="M78" s="17"/>
      <c r="N78" s="17"/>
      <c r="O78" s="17"/>
      <c r="P78" s="17"/>
      <c r="Q78" s="17"/>
      <c r="R78" s="523"/>
    </row>
    <row r="79" spans="1:18">
      <c r="A79" s="372">
        <v>6</v>
      </c>
      <c r="B79" s="362" t="s">
        <v>552</v>
      </c>
      <c r="C79" s="17">
        <v>27677091.095379651</v>
      </c>
      <c r="D79" s="17"/>
      <c r="E79" s="17"/>
      <c r="F79" s="17"/>
      <c r="G79" s="17">
        <v>27060621.079999998</v>
      </c>
      <c r="H79" s="17">
        <v>-20341318.18</v>
      </c>
      <c r="I79" s="17"/>
      <c r="J79" s="17">
        <v>-20341164.600000001</v>
      </c>
      <c r="K79" s="17"/>
      <c r="L79" s="17"/>
      <c r="M79" s="17"/>
      <c r="N79" s="17">
        <v>27436796.45537965</v>
      </c>
      <c r="O79" s="17"/>
      <c r="P79" s="17"/>
      <c r="Q79" s="17">
        <v>240294.63999999998</v>
      </c>
      <c r="R79" s="523">
        <v>0.26977582440255865</v>
      </c>
    </row>
    <row r="80" spans="1:18">
      <c r="A80" s="372">
        <v>7</v>
      </c>
      <c r="B80" s="362" t="s">
        <v>553</v>
      </c>
      <c r="C80" s="17">
        <v>121736261.24083421</v>
      </c>
      <c r="D80" s="17">
        <v>59640233.427468926</v>
      </c>
      <c r="E80" s="17"/>
      <c r="F80" s="17">
        <v>10019972.409260554</v>
      </c>
      <c r="G80" s="17">
        <v>3510226.47</v>
      </c>
      <c r="H80" s="17">
        <v>-1656853.9169540002</v>
      </c>
      <c r="I80" s="17">
        <v>-84408.744953999994</v>
      </c>
      <c r="J80" s="17">
        <v>-1460087.84</v>
      </c>
      <c r="K80" s="17"/>
      <c r="L80" s="17"/>
      <c r="M80" s="17"/>
      <c r="N80" s="17">
        <v>82854123.995969146</v>
      </c>
      <c r="O80" s="17">
        <v>3787782.6074857651</v>
      </c>
      <c r="P80" s="17">
        <v>616190.17316282436</v>
      </c>
      <c r="Q80" s="17">
        <v>34478164.464216456</v>
      </c>
      <c r="R80" s="523">
        <v>7.2754145394918224</v>
      </c>
    </row>
    <row r="81" spans="1:18">
      <c r="A81" s="372">
        <v>8</v>
      </c>
      <c r="B81" s="362" t="s">
        <v>554</v>
      </c>
      <c r="C81" s="17">
        <v>41470309.896567725</v>
      </c>
      <c r="D81" s="17">
        <v>1522251.7175441158</v>
      </c>
      <c r="E81" s="17"/>
      <c r="F81" s="17">
        <v>1185459.4596838513</v>
      </c>
      <c r="G81" s="17">
        <v>836311.85</v>
      </c>
      <c r="H81" s="17">
        <v>-398774.91000000009</v>
      </c>
      <c r="I81" s="17">
        <v>-121761.73999999999</v>
      </c>
      <c r="J81" s="17">
        <v>-162751.20999999996</v>
      </c>
      <c r="K81" s="17"/>
      <c r="L81" s="17"/>
      <c r="M81" s="17"/>
      <c r="N81" s="17">
        <v>12048418.363450451</v>
      </c>
      <c r="O81" s="17">
        <v>27686895.919070087</v>
      </c>
      <c r="P81" s="17"/>
      <c r="Q81" s="17">
        <v>1734995.6140471618</v>
      </c>
      <c r="R81" s="523">
        <v>5.7744650235452903</v>
      </c>
    </row>
    <row r="82" spans="1:18">
      <c r="A82" s="372">
        <v>9</v>
      </c>
      <c r="B82" s="183" t="s">
        <v>555</v>
      </c>
      <c r="C82" s="17">
        <v>4479863005.0096512</v>
      </c>
      <c r="D82" s="17"/>
      <c r="E82" s="17"/>
      <c r="F82" s="17">
        <v>660834031.62916052</v>
      </c>
      <c r="G82" s="17">
        <v>161455801.99000016</v>
      </c>
      <c r="H82" s="17">
        <v>-76754299.234732881</v>
      </c>
      <c r="I82" s="17">
        <v>-7552866.8843699992</v>
      </c>
      <c r="J82" s="17">
        <v>-63862105.669999912</v>
      </c>
      <c r="K82" s="17"/>
      <c r="L82" s="17"/>
      <c r="M82" s="17"/>
      <c r="N82" s="17">
        <v>2923018070.6568284</v>
      </c>
      <c r="O82" s="17">
        <v>247174949.72639507</v>
      </c>
      <c r="P82" s="17">
        <v>16403309.998217834</v>
      </c>
      <c r="Q82" s="17">
        <v>1293266674.6281998</v>
      </c>
      <c r="R82" s="523">
        <v>3.5408001129393831</v>
      </c>
    </row>
    <row r="83" spans="1:18">
      <c r="A83" s="372">
        <v>10</v>
      </c>
      <c r="B83" s="362" t="s">
        <v>556</v>
      </c>
      <c r="C83" s="17">
        <v>460981684.8085314</v>
      </c>
      <c r="D83" s="17"/>
      <c r="E83" s="17"/>
      <c r="F83" s="17">
        <v>102013792.43978684</v>
      </c>
      <c r="G83" s="17">
        <v>21869726.619999994</v>
      </c>
      <c r="H83" s="17">
        <v>-10342122.952499991</v>
      </c>
      <c r="I83" s="17">
        <v>-3034996.189999999</v>
      </c>
      <c r="J83" s="17">
        <v>-6644569.5500000017</v>
      </c>
      <c r="K83" s="17"/>
      <c r="L83" s="17"/>
      <c r="M83" s="17"/>
      <c r="N83" s="17">
        <v>331471745.70535082</v>
      </c>
      <c r="O83" s="17">
        <v>43516042.521277189</v>
      </c>
      <c r="P83" s="17">
        <v>672634.29504056636</v>
      </c>
      <c r="Q83" s="17">
        <v>85321262.286863685</v>
      </c>
      <c r="R83" s="523">
        <v>6.3173147443178124</v>
      </c>
    </row>
    <row r="84" spans="1:18">
      <c r="A84" s="372">
        <v>11</v>
      </c>
      <c r="B84" s="362" t="s">
        <v>557</v>
      </c>
      <c r="C84" s="17">
        <v>147218966.85343552</v>
      </c>
      <c r="D84" s="17"/>
      <c r="E84" s="17"/>
      <c r="F84" s="17">
        <v>1603652.8997381225</v>
      </c>
      <c r="G84" s="17">
        <v>5884656.5200000014</v>
      </c>
      <c r="H84" s="17">
        <v>-1164290.2300000007</v>
      </c>
      <c r="I84" s="17">
        <v>-47950.880000000005</v>
      </c>
      <c r="J84" s="17">
        <v>-662036.76000000013</v>
      </c>
      <c r="K84" s="17"/>
      <c r="L84" s="17"/>
      <c r="M84" s="17"/>
      <c r="N84" s="17">
        <v>138861946.85685059</v>
      </c>
      <c r="O84" s="17">
        <v>1707258.5134841253</v>
      </c>
      <c r="P84" s="17">
        <v>264270.7</v>
      </c>
      <c r="Q84" s="17">
        <v>6385490.7831008118</v>
      </c>
      <c r="R84" s="523">
        <v>4.0288031880758588</v>
      </c>
    </row>
    <row r="85" spans="1:18" hidden="1">
      <c r="A85" s="515">
        <v>12</v>
      </c>
      <c r="B85" s="363" t="s">
        <v>558</v>
      </c>
      <c r="C85" s="17"/>
      <c r="D85" s="17"/>
      <c r="E85" s="17"/>
      <c r="F85" s="17"/>
      <c r="G85" s="17"/>
      <c r="H85" s="17"/>
      <c r="I85" s="17"/>
      <c r="J85" s="17"/>
      <c r="K85" s="17"/>
      <c r="L85" s="17"/>
      <c r="M85" s="17"/>
      <c r="N85" s="17"/>
      <c r="O85" s="17"/>
      <c r="P85" s="17"/>
      <c r="Q85" s="17"/>
      <c r="R85" s="523"/>
    </row>
    <row r="86" spans="1:18">
      <c r="A86" s="36">
        <v>13</v>
      </c>
      <c r="B86" s="364" t="s">
        <v>559</v>
      </c>
      <c r="C86" s="17">
        <v>8749114.7183927484</v>
      </c>
      <c r="D86" s="17"/>
      <c r="E86" s="17"/>
      <c r="F86" s="17">
        <v>1716312.1069541872</v>
      </c>
      <c r="G86" s="17">
        <v>2181363.7500000005</v>
      </c>
      <c r="H86" s="17">
        <v>-1355939.81</v>
      </c>
      <c r="I86" s="17">
        <v>-39941.31</v>
      </c>
      <c r="J86" s="17">
        <v>-1313076.44</v>
      </c>
      <c r="K86" s="17"/>
      <c r="L86" s="17"/>
      <c r="M86" s="17"/>
      <c r="N86" s="17">
        <v>4827895.107928684</v>
      </c>
      <c r="O86" s="17">
        <v>1918395.2540078084</v>
      </c>
      <c r="P86" s="17">
        <v>143977.3043974147</v>
      </c>
      <c r="Q86" s="17">
        <v>1858847.0520588362</v>
      </c>
      <c r="R86" s="523">
        <v>6.6302062848913161</v>
      </c>
    </row>
    <row r="87" spans="1:18">
      <c r="A87" s="36">
        <v>14</v>
      </c>
      <c r="B87" s="364" t="s">
        <v>560</v>
      </c>
      <c r="C87" s="17">
        <v>10037763.782678856</v>
      </c>
      <c r="D87" s="17"/>
      <c r="E87" s="17"/>
      <c r="F87" s="17">
        <v>3415085.8145499565</v>
      </c>
      <c r="G87" s="17">
        <v>542152.90999999968</v>
      </c>
      <c r="H87" s="17">
        <v>-440723.35000000003</v>
      </c>
      <c r="I87" s="17">
        <v>-283159.91000000009</v>
      </c>
      <c r="J87" s="17">
        <v>-149207.48000000001</v>
      </c>
      <c r="K87" s="17"/>
      <c r="L87" s="17"/>
      <c r="M87" s="17"/>
      <c r="N87" s="17">
        <v>6018397.646183054</v>
      </c>
      <c r="O87" s="17">
        <v>423640.6392509315</v>
      </c>
      <c r="P87" s="17">
        <v>56582.773511140302</v>
      </c>
      <c r="Q87" s="17">
        <v>3539142.7237337329</v>
      </c>
      <c r="R87" s="523">
        <v>9.260769276854262</v>
      </c>
    </row>
    <row r="88" spans="1:18">
      <c r="A88" s="36">
        <v>15</v>
      </c>
      <c r="B88" s="364" t="s">
        <v>561</v>
      </c>
      <c r="C88" s="17">
        <v>6098230.9904498914</v>
      </c>
      <c r="D88" s="17"/>
      <c r="E88" s="17"/>
      <c r="F88" s="17">
        <v>1254322.5858749356</v>
      </c>
      <c r="G88" s="17">
        <v>4173424.5</v>
      </c>
      <c r="H88" s="17">
        <v>-552455.61</v>
      </c>
      <c r="I88" s="17">
        <v>-29959.179999999997</v>
      </c>
      <c r="J88" s="17">
        <v>-522098.01</v>
      </c>
      <c r="K88" s="17"/>
      <c r="L88" s="17"/>
      <c r="M88" s="17"/>
      <c r="N88" s="17">
        <v>2790252.9482519492</v>
      </c>
      <c r="O88" s="17">
        <v>2551737.6787399878</v>
      </c>
      <c r="P88" s="17">
        <v>357014.8</v>
      </c>
      <c r="Q88" s="17">
        <v>399225.56345795357</v>
      </c>
      <c r="R88" s="523">
        <v>6.4823873354776511</v>
      </c>
    </row>
    <row r="89" spans="1:18" ht="24.5">
      <c r="A89" s="36">
        <v>16</v>
      </c>
      <c r="B89" s="363" t="s">
        <v>562</v>
      </c>
      <c r="C89" s="17">
        <v>189813351.01264089</v>
      </c>
      <c r="D89" s="17"/>
      <c r="E89" s="17"/>
      <c r="F89" s="17">
        <v>14237505.483957458</v>
      </c>
      <c r="G89" s="17">
        <v>11859938.93999999</v>
      </c>
      <c r="H89" s="17">
        <v>-5980349.6000000061</v>
      </c>
      <c r="I89" s="17">
        <v>-128259.75000000001</v>
      </c>
      <c r="J89" s="17">
        <v>-5510525.740000003</v>
      </c>
      <c r="K89" s="17"/>
      <c r="L89" s="17"/>
      <c r="M89" s="17"/>
      <c r="N89" s="17">
        <v>147530118.19398743</v>
      </c>
      <c r="O89" s="17">
        <v>15108095.941972733</v>
      </c>
      <c r="P89" s="17">
        <v>3345340.5481598764</v>
      </c>
      <c r="Q89" s="17">
        <v>23829796.328520734</v>
      </c>
      <c r="R89" s="523">
        <v>5.3205404669080565</v>
      </c>
    </row>
    <row r="90" spans="1:18">
      <c r="A90" s="36">
        <v>17</v>
      </c>
      <c r="B90" s="364" t="s">
        <v>563</v>
      </c>
      <c r="C90" s="17">
        <v>785600817.28481305</v>
      </c>
      <c r="D90" s="17"/>
      <c r="E90" s="17"/>
      <c r="F90" s="17">
        <v>276129913.46696371</v>
      </c>
      <c r="G90" s="17">
        <v>9192656.8000000007</v>
      </c>
      <c r="H90" s="17">
        <v>-2499351.6432330003</v>
      </c>
      <c r="I90" s="17">
        <v>-506410.95437000011</v>
      </c>
      <c r="J90" s="17">
        <v>-1692450.68</v>
      </c>
      <c r="K90" s="17"/>
      <c r="L90" s="17"/>
      <c r="M90" s="17"/>
      <c r="N90" s="17">
        <v>308316645.38627428</v>
      </c>
      <c r="O90" s="17">
        <v>11066475.67954581</v>
      </c>
      <c r="P90" s="17"/>
      <c r="Q90" s="17">
        <v>466217696.21899313</v>
      </c>
      <c r="R90" s="523">
        <v>12.488978012207012</v>
      </c>
    </row>
    <row r="91" spans="1:18">
      <c r="A91" s="36">
        <v>18</v>
      </c>
      <c r="B91" s="364" t="s">
        <v>564</v>
      </c>
      <c r="C91" s="17">
        <v>37508371.871528536</v>
      </c>
      <c r="D91" s="17"/>
      <c r="E91" s="17"/>
      <c r="F91" s="17">
        <v>1521088.6500223137</v>
      </c>
      <c r="G91" s="17">
        <v>1958624.4799999997</v>
      </c>
      <c r="H91" s="17">
        <v>-960750.86999999953</v>
      </c>
      <c r="I91" s="17">
        <v>-11306.14</v>
      </c>
      <c r="J91" s="17">
        <v>-915031.28000000026</v>
      </c>
      <c r="K91" s="17"/>
      <c r="L91" s="17"/>
      <c r="M91" s="17"/>
      <c r="N91" s="17">
        <v>19127790.278605018</v>
      </c>
      <c r="O91" s="17">
        <v>13296899.068255343</v>
      </c>
      <c r="P91" s="17">
        <v>944016.36493360833</v>
      </c>
      <c r="Q91" s="17">
        <v>4139666.1597345732</v>
      </c>
      <c r="R91" s="523">
        <v>6.1507996517856816</v>
      </c>
    </row>
    <row r="92" spans="1:18">
      <c r="A92" s="36">
        <v>19</v>
      </c>
      <c r="B92" s="364" t="s">
        <v>565</v>
      </c>
      <c r="C92" s="17">
        <v>308944892.87537885</v>
      </c>
      <c r="D92" s="17"/>
      <c r="E92" s="17"/>
      <c r="F92" s="17">
        <v>4642.79</v>
      </c>
      <c r="G92" s="17">
        <v>9013670.8999999985</v>
      </c>
      <c r="H92" s="17">
        <v>-1041887.8599999999</v>
      </c>
      <c r="I92" s="17">
        <v>-0.15</v>
      </c>
      <c r="J92" s="17">
        <v>-1019541.2999999999</v>
      </c>
      <c r="K92" s="17"/>
      <c r="L92" s="17"/>
      <c r="M92" s="17"/>
      <c r="N92" s="17">
        <v>282435611.10537893</v>
      </c>
      <c r="O92" s="17">
        <v>9056682.3399999999</v>
      </c>
      <c r="P92" s="17"/>
      <c r="Q92" s="17">
        <v>17452599.429999996</v>
      </c>
      <c r="R92" s="523">
        <v>3.4068286153808036</v>
      </c>
    </row>
    <row r="93" spans="1:18">
      <c r="A93" s="36">
        <v>20</v>
      </c>
      <c r="B93" s="364" t="s">
        <v>566</v>
      </c>
      <c r="C93" s="17">
        <v>145918941.25447673</v>
      </c>
      <c r="D93" s="17"/>
      <c r="E93" s="17"/>
      <c r="F93" s="17">
        <v>6005953.7993883053</v>
      </c>
      <c r="G93" s="17">
        <v>1662786.7</v>
      </c>
      <c r="H93" s="17">
        <v>-277584.28000000014</v>
      </c>
      <c r="I93" s="17">
        <v>-23238.369999999992</v>
      </c>
      <c r="J93" s="17">
        <v>-155981.20999999996</v>
      </c>
      <c r="K93" s="17"/>
      <c r="L93" s="17"/>
      <c r="M93" s="17"/>
      <c r="N93" s="17">
        <v>109221301.81552015</v>
      </c>
      <c r="O93" s="17">
        <v>3102299.8282286781</v>
      </c>
      <c r="P93" s="17"/>
      <c r="Q93" s="17">
        <v>33595339.61072775</v>
      </c>
      <c r="R93" s="523">
        <v>7.692752963809105</v>
      </c>
    </row>
    <row r="94" spans="1:18">
      <c r="A94" s="36">
        <v>21</v>
      </c>
      <c r="B94" s="364" t="s">
        <v>567</v>
      </c>
      <c r="C94" s="17">
        <v>37913675.847784616</v>
      </c>
      <c r="D94" s="17"/>
      <c r="E94" s="17"/>
      <c r="F94" s="17"/>
      <c r="G94" s="17"/>
      <c r="H94" s="17">
        <v>-131550.04999999999</v>
      </c>
      <c r="I94" s="17"/>
      <c r="J94" s="17"/>
      <c r="K94" s="17"/>
      <c r="L94" s="17"/>
      <c r="M94" s="17"/>
      <c r="N94" s="17">
        <v>37796284.333364896</v>
      </c>
      <c r="O94" s="17"/>
      <c r="P94" s="17"/>
      <c r="Q94" s="17">
        <v>117391.51441971722</v>
      </c>
      <c r="R94" s="523">
        <v>2.3986861820724656</v>
      </c>
    </row>
    <row r="95" spans="1:18">
      <c r="A95" s="36">
        <v>22</v>
      </c>
      <c r="B95" s="364" t="s">
        <v>568</v>
      </c>
      <c r="C95" s="17">
        <v>366736899.76346928</v>
      </c>
      <c r="D95" s="17"/>
      <c r="E95" s="17"/>
      <c r="F95" s="17">
        <v>103681604.56843883</v>
      </c>
      <c r="G95" s="17">
        <v>811700.19</v>
      </c>
      <c r="H95" s="17">
        <v>-1058162.98</v>
      </c>
      <c r="I95" s="17">
        <v>-232283.83000000002</v>
      </c>
      <c r="J95" s="17">
        <v>-547530.87999999989</v>
      </c>
      <c r="K95" s="17"/>
      <c r="L95" s="17"/>
      <c r="M95" s="17"/>
      <c r="N95" s="17">
        <v>312645556.20976788</v>
      </c>
      <c r="O95" s="17">
        <v>7448000.0257485062</v>
      </c>
      <c r="P95" s="17">
        <v>3103464.9607685702</v>
      </c>
      <c r="Q95" s="17">
        <v>43539878.567184299</v>
      </c>
      <c r="R95" s="523">
        <v>3.7925506207448318</v>
      </c>
    </row>
    <row r="96" spans="1:18">
      <c r="A96" s="36">
        <v>23</v>
      </c>
      <c r="B96" s="364" t="s">
        <v>569</v>
      </c>
      <c r="C96" s="17">
        <v>70759773.416737631</v>
      </c>
      <c r="D96" s="17"/>
      <c r="E96" s="17"/>
      <c r="F96" s="17">
        <v>5771816.9151524017</v>
      </c>
      <c r="G96" s="17">
        <v>3323914.78</v>
      </c>
      <c r="H96" s="17">
        <v>-1247346.679999999</v>
      </c>
      <c r="I96" s="17">
        <v>-75096.449999999983</v>
      </c>
      <c r="J96" s="17">
        <v>-1054356.6499999999</v>
      </c>
      <c r="K96" s="17"/>
      <c r="L96" s="17"/>
      <c r="M96" s="17"/>
      <c r="N96" s="17">
        <v>50754496.349812485</v>
      </c>
      <c r="O96" s="17">
        <v>7128096.1727838013</v>
      </c>
      <c r="P96" s="17">
        <v>2154383.7140945527</v>
      </c>
      <c r="Q96" s="17">
        <v>10722797.180046774</v>
      </c>
      <c r="R96" s="523">
        <v>6.2654374211599162</v>
      </c>
    </row>
    <row r="97" spans="1:18">
      <c r="A97" s="36">
        <v>24</v>
      </c>
      <c r="B97" s="364" t="s">
        <v>570</v>
      </c>
      <c r="C97" s="17">
        <v>288677860.30630922</v>
      </c>
      <c r="D97" s="17"/>
      <c r="E97" s="17"/>
      <c r="F97" s="17">
        <v>3272162.5823615226</v>
      </c>
      <c r="G97" s="17">
        <v>2464256.2200000002</v>
      </c>
      <c r="H97" s="17">
        <v>-1472636.830000001</v>
      </c>
      <c r="I97" s="17">
        <v>-11369.93</v>
      </c>
      <c r="J97" s="17">
        <v>-942225.44000000006</v>
      </c>
      <c r="K97" s="17"/>
      <c r="L97" s="17"/>
      <c r="M97" s="17"/>
      <c r="N97" s="17">
        <v>142312966.51250631</v>
      </c>
      <c r="O97" s="17">
        <v>5850701.4815533552</v>
      </c>
      <c r="P97" s="17"/>
      <c r="Q97" s="17">
        <v>140514192.31224942</v>
      </c>
      <c r="R97" s="523">
        <v>10.240607418802123</v>
      </c>
    </row>
    <row r="98" spans="1:18">
      <c r="A98" s="36">
        <v>25</v>
      </c>
      <c r="B98" s="364" t="s">
        <v>571</v>
      </c>
      <c r="C98" s="17">
        <v>340209466.81133103</v>
      </c>
      <c r="D98" s="17"/>
      <c r="E98" s="17"/>
      <c r="F98" s="17">
        <v>52741974.185603023</v>
      </c>
      <c r="G98" s="17">
        <v>16298095.809999995</v>
      </c>
      <c r="H98" s="17">
        <v>-10926463.189999996</v>
      </c>
      <c r="I98" s="17">
        <v>-929296.89000000048</v>
      </c>
      <c r="J98" s="17">
        <v>-9552311.7000000011</v>
      </c>
      <c r="K98" s="17"/>
      <c r="L98" s="17"/>
      <c r="M98" s="17"/>
      <c r="N98" s="17">
        <v>215347412.6399073</v>
      </c>
      <c r="O98" s="17">
        <v>56562496.39065057</v>
      </c>
      <c r="P98" s="17">
        <v>1714519.5507586654</v>
      </c>
      <c r="Q98" s="17">
        <v>66585038.230014004</v>
      </c>
      <c r="R98" s="523">
        <v>6.9195897926401679</v>
      </c>
    </row>
    <row r="99" spans="1:18">
      <c r="A99" s="36">
        <v>26</v>
      </c>
      <c r="B99" s="364" t="s">
        <v>572</v>
      </c>
      <c r="C99" s="17">
        <v>125841054.69001263</v>
      </c>
      <c r="D99" s="17"/>
      <c r="E99" s="17"/>
      <c r="F99" s="17">
        <v>10081627.192941584</v>
      </c>
      <c r="G99" s="17">
        <v>9889590.1500000022</v>
      </c>
      <c r="H99" s="17">
        <v>-6324899.7049999945</v>
      </c>
      <c r="I99" s="17">
        <v>-363200.89999999979</v>
      </c>
      <c r="J99" s="17">
        <v>-5785978.7599999998</v>
      </c>
      <c r="K99" s="17"/>
      <c r="L99" s="17"/>
      <c r="M99" s="17"/>
      <c r="N99" s="17">
        <v>94640880.539002851</v>
      </c>
      <c r="O99" s="17">
        <v>1749407.0338442852</v>
      </c>
      <c r="P99" s="17"/>
      <c r="Q99" s="17">
        <v>29450767.117165528</v>
      </c>
      <c r="R99" s="523">
        <v>6.0439229353301451</v>
      </c>
    </row>
    <row r="100" spans="1:18">
      <c r="A100" s="36">
        <v>27</v>
      </c>
      <c r="B100" s="364" t="s">
        <v>573</v>
      </c>
      <c r="C100" s="17">
        <v>86860986.417824477</v>
      </c>
      <c r="D100" s="17"/>
      <c r="E100" s="17"/>
      <c r="F100" s="17">
        <v>8640011.6409984194</v>
      </c>
      <c r="G100" s="17">
        <v>1319438.8800000001</v>
      </c>
      <c r="H100" s="17">
        <v>-812249.27999999968</v>
      </c>
      <c r="I100" s="17">
        <v>-40034.35</v>
      </c>
      <c r="J100" s="17">
        <v>-616243.32000000007</v>
      </c>
      <c r="K100" s="17"/>
      <c r="L100" s="17"/>
      <c r="M100" s="17"/>
      <c r="N100" s="17">
        <v>43607862.320282176</v>
      </c>
      <c r="O100" s="17">
        <v>6393126.6739005623</v>
      </c>
      <c r="P100" s="17"/>
      <c r="Q100" s="17">
        <v>36859997.423641689</v>
      </c>
      <c r="R100" s="523">
        <v>9.96212484575776</v>
      </c>
    </row>
    <row r="101" spans="1:18">
      <c r="A101" s="36">
        <v>28</v>
      </c>
      <c r="B101" s="364" t="s">
        <v>574</v>
      </c>
      <c r="C101" s="17">
        <v>744175827.63141203</v>
      </c>
      <c r="D101" s="17"/>
      <c r="E101" s="17"/>
      <c r="F101" s="17">
        <v>26976296.383123629</v>
      </c>
      <c r="G101" s="17">
        <v>38923950.479999997</v>
      </c>
      <c r="H101" s="17">
        <v>-17785442.593999993</v>
      </c>
      <c r="I101" s="17">
        <v>-577735.41000000027</v>
      </c>
      <c r="J101" s="17">
        <v>-16386507.319999997</v>
      </c>
      <c r="K101" s="17"/>
      <c r="L101" s="17"/>
      <c r="M101" s="17"/>
      <c r="N101" s="17">
        <v>465345666.001194</v>
      </c>
      <c r="O101" s="17">
        <v>24140054.280800931</v>
      </c>
      <c r="P101" s="17">
        <v>546887.94757993903</v>
      </c>
      <c r="Q101" s="17">
        <v>254143219.40183777</v>
      </c>
      <c r="R101" s="523">
        <v>7.322382320725783</v>
      </c>
    </row>
    <row r="102" spans="1:18">
      <c r="A102" s="36">
        <v>29</v>
      </c>
      <c r="B102" s="364" t="s">
        <v>575</v>
      </c>
      <c r="C102" s="17">
        <v>49180294.85797561</v>
      </c>
      <c r="D102" s="17"/>
      <c r="E102" s="17"/>
      <c r="F102" s="17">
        <v>20921249.661947552</v>
      </c>
      <c r="G102" s="17">
        <v>1372702.1099999999</v>
      </c>
      <c r="H102" s="17">
        <v>-1524823.1799999997</v>
      </c>
      <c r="I102" s="17">
        <v>-641399.27000000014</v>
      </c>
      <c r="J102" s="17">
        <v>-828612.93</v>
      </c>
      <c r="K102" s="17"/>
      <c r="L102" s="17"/>
      <c r="M102" s="17"/>
      <c r="N102" s="17">
        <v>19464582.750696722</v>
      </c>
      <c r="O102" s="17">
        <v>9217971.2736186665</v>
      </c>
      <c r="P102" s="17">
        <v>166032.86548846998</v>
      </c>
      <c r="Q102" s="17">
        <v>20331707.968171757</v>
      </c>
      <c r="R102" s="523">
        <v>10.519689762141374</v>
      </c>
    </row>
    <row r="103" spans="1:18">
      <c r="A103" s="36">
        <v>30</v>
      </c>
      <c r="B103" s="364" t="s">
        <v>576</v>
      </c>
      <c r="C103" s="17">
        <v>90735493.878475308</v>
      </c>
      <c r="D103" s="17"/>
      <c r="E103" s="17"/>
      <c r="F103" s="17">
        <v>1516818.7472079857</v>
      </c>
      <c r="G103" s="17">
        <v>5961602.7799999993</v>
      </c>
      <c r="H103" s="17">
        <v>-3458824.1099999985</v>
      </c>
      <c r="I103" s="17">
        <v>-17988.510000000002</v>
      </c>
      <c r="J103" s="17">
        <v>-3093469.9499999993</v>
      </c>
      <c r="K103" s="17"/>
      <c r="L103" s="17"/>
      <c r="M103" s="17"/>
      <c r="N103" s="17">
        <v>82125783.417594314</v>
      </c>
      <c r="O103" s="17">
        <v>1917285.335485812</v>
      </c>
      <c r="P103" s="17">
        <v>140990.22787374374</v>
      </c>
      <c r="Q103" s="17">
        <v>6551434.897521534</v>
      </c>
      <c r="R103" s="523">
        <v>3.023949889088867</v>
      </c>
    </row>
    <row r="104" spans="1:18">
      <c r="A104" s="36">
        <v>31</v>
      </c>
      <c r="B104" s="364" t="s">
        <v>577</v>
      </c>
      <c r="C104" s="17">
        <v>41099827.908202752</v>
      </c>
      <c r="D104" s="17"/>
      <c r="E104" s="17"/>
      <c r="F104" s="17">
        <v>7371474.6187755372</v>
      </c>
      <c r="G104" s="17">
        <v>5657588.0600000005</v>
      </c>
      <c r="H104" s="17">
        <v>-1859169.6599999988</v>
      </c>
      <c r="I104" s="17">
        <v>-70936.829999999973</v>
      </c>
      <c r="J104" s="17">
        <v>-1716612.8999999997</v>
      </c>
      <c r="K104" s="17"/>
      <c r="L104" s="17"/>
      <c r="M104" s="17"/>
      <c r="N104" s="17">
        <v>28435455.687063701</v>
      </c>
      <c r="O104" s="17">
        <v>3310798.5963753602</v>
      </c>
      <c r="P104" s="17">
        <v>260519.21692260262</v>
      </c>
      <c r="Q104" s="17">
        <v>9093054.4078410994</v>
      </c>
      <c r="R104" s="523">
        <v>6.9424506649041948</v>
      </c>
    </row>
    <row r="105" spans="1:18">
      <c r="A105" s="36">
        <v>32</v>
      </c>
      <c r="B105" s="364" t="s">
        <v>578</v>
      </c>
      <c r="C105" s="17">
        <v>55804798.360858992</v>
      </c>
      <c r="D105" s="17"/>
      <c r="E105" s="17"/>
      <c r="F105" s="17">
        <v>1618324.5587236397</v>
      </c>
      <c r="G105" s="17">
        <v>1588809.75</v>
      </c>
      <c r="H105" s="17">
        <v>-3424947.35</v>
      </c>
      <c r="I105" s="17">
        <v>-378687.98</v>
      </c>
      <c r="J105" s="17">
        <v>-2809949.92</v>
      </c>
      <c r="K105" s="17"/>
      <c r="L105" s="17"/>
      <c r="M105" s="17"/>
      <c r="N105" s="17">
        <v>47379240.807357892</v>
      </c>
      <c r="O105" s="17">
        <v>5718011.4414012488</v>
      </c>
      <c r="P105" s="17">
        <v>143854.98731019528</v>
      </c>
      <c r="Q105" s="17">
        <v>2563691.1247890727</v>
      </c>
      <c r="R105" s="523">
        <v>0.11438514096022975</v>
      </c>
    </row>
    <row r="106" spans="1:18">
      <c r="A106" s="36">
        <v>33</v>
      </c>
      <c r="B106" s="364" t="s">
        <v>579</v>
      </c>
      <c r="C106" s="17">
        <v>80994909.666921228</v>
      </c>
      <c r="D106" s="17"/>
      <c r="E106" s="17"/>
      <c r="F106" s="17">
        <v>10338400.536649082</v>
      </c>
      <c r="G106" s="17">
        <v>5505150.6599999992</v>
      </c>
      <c r="H106" s="17">
        <v>-2112316.0000000009</v>
      </c>
      <c r="I106" s="17">
        <v>-109602.27999999998</v>
      </c>
      <c r="J106" s="17">
        <v>-1943787.4500000002</v>
      </c>
      <c r="K106" s="17"/>
      <c r="L106" s="17"/>
      <c r="M106" s="17"/>
      <c r="N106" s="17">
        <v>32560178.043949723</v>
      </c>
      <c r="O106" s="17">
        <v>15991473.555468976</v>
      </c>
      <c r="P106" s="17">
        <v>2388819.7413784885</v>
      </c>
      <c r="Q106" s="17">
        <v>30054438.32612399</v>
      </c>
      <c r="R106" s="523">
        <v>10.30323048762266</v>
      </c>
    </row>
    <row r="107" spans="1:18">
      <c r="A107" s="36">
        <v>34</v>
      </c>
      <c r="B107" s="6" t="s">
        <v>580</v>
      </c>
      <c r="C107" s="17">
        <v>4814280998.0125732</v>
      </c>
      <c r="D107" s="17">
        <v>2263182326.7526135</v>
      </c>
      <c r="E107" s="17"/>
      <c r="F107" s="17">
        <v>934260037.91744661</v>
      </c>
      <c r="G107" s="17">
        <v>7269869.2800000021</v>
      </c>
      <c r="H107" s="17">
        <v>-4235555.6268209945</v>
      </c>
      <c r="I107" s="17">
        <v>-2127370.8507400001</v>
      </c>
      <c r="J107" s="17">
        <v>-945357.08000000007</v>
      </c>
      <c r="K107" s="17"/>
      <c r="L107" s="17"/>
      <c r="M107" s="17"/>
      <c r="N107" s="17">
        <v>3650915666.1787119</v>
      </c>
      <c r="O107" s="17">
        <v>813349723.37776852</v>
      </c>
      <c r="P107" s="17">
        <v>59747868.400486298</v>
      </c>
      <c r="Q107" s="17">
        <v>290267740.0556137</v>
      </c>
      <c r="R107" s="523">
        <v>4.6058648155681068</v>
      </c>
    </row>
    <row r="108" spans="1:18">
      <c r="A108" s="36">
        <v>35</v>
      </c>
      <c r="B108" s="364" t="s">
        <v>581</v>
      </c>
      <c r="C108" s="17">
        <v>4612170992.8691339</v>
      </c>
      <c r="D108" s="17">
        <v>2166788600.0249324</v>
      </c>
      <c r="E108" s="17"/>
      <c r="F108" s="17">
        <v>913641332.50702119</v>
      </c>
      <c r="G108" s="17">
        <v>151507.91</v>
      </c>
      <c r="H108" s="17">
        <v>-3186268.5968210027</v>
      </c>
      <c r="I108" s="17">
        <v>-2023318.010740001</v>
      </c>
      <c r="J108" s="17">
        <v>-89119.16</v>
      </c>
      <c r="K108" s="17"/>
      <c r="L108" s="17"/>
      <c r="M108" s="17"/>
      <c r="N108" s="17">
        <v>3573506613.5381289</v>
      </c>
      <c r="O108" s="17">
        <v>760560927.10927975</v>
      </c>
      <c r="P108" s="17">
        <v>26882314.209344998</v>
      </c>
      <c r="Q108" s="17">
        <v>251221138.01238266</v>
      </c>
      <c r="R108" s="523">
        <v>4.4124938495005752</v>
      </c>
    </row>
    <row r="109" spans="1:18">
      <c r="A109" s="36">
        <v>36</v>
      </c>
      <c r="B109" s="364" t="s">
        <v>582</v>
      </c>
      <c r="C109" s="17">
        <v>3447563712.3340998</v>
      </c>
      <c r="D109" s="17">
        <v>1483965772.2016346</v>
      </c>
      <c r="E109" s="17"/>
      <c r="F109" s="17">
        <v>853901293.89511776</v>
      </c>
      <c r="G109" s="17">
        <v>151507.91</v>
      </c>
      <c r="H109" s="17">
        <v>-2507510.7332400018</v>
      </c>
      <c r="I109" s="17">
        <v>-1707886.7807400005</v>
      </c>
      <c r="J109" s="17">
        <v>-89119.16</v>
      </c>
      <c r="K109" s="17"/>
      <c r="L109" s="17"/>
      <c r="M109" s="17"/>
      <c r="N109" s="17">
        <v>2804730846.1042185</v>
      </c>
      <c r="O109" s="17">
        <v>483118823.0590688</v>
      </c>
      <c r="P109" s="17">
        <v>9785396.033431109</v>
      </c>
      <c r="Q109" s="17">
        <v>149928647.13738352</v>
      </c>
      <c r="R109" s="523">
        <v>4.0695535926077007</v>
      </c>
    </row>
    <row r="110" spans="1:18">
      <c r="A110" s="36">
        <v>37</v>
      </c>
      <c r="B110" s="364" t="s">
        <v>583</v>
      </c>
      <c r="C110" s="17">
        <v>51565923.830512956</v>
      </c>
      <c r="D110" s="17">
        <v>36057161.736296386</v>
      </c>
      <c r="E110" s="17"/>
      <c r="F110" s="17">
        <v>9186623.6881787665</v>
      </c>
      <c r="G110" s="17">
        <v>7118361.370000001</v>
      </c>
      <c r="H110" s="17">
        <v>-988540.76</v>
      </c>
      <c r="I110" s="17">
        <v>-74682</v>
      </c>
      <c r="J110" s="17">
        <v>-856237.92</v>
      </c>
      <c r="K110" s="17"/>
      <c r="L110" s="17"/>
      <c r="M110" s="17"/>
      <c r="N110" s="17">
        <v>40937310.188588344</v>
      </c>
      <c r="O110" s="17">
        <v>6096755.1964750784</v>
      </c>
      <c r="P110" s="17">
        <v>1418324.0954495238</v>
      </c>
      <c r="Q110" s="17">
        <v>3113534.3499999996</v>
      </c>
      <c r="R110" s="523">
        <v>3.1742025724701706</v>
      </c>
    </row>
    <row r="111" spans="1:18">
      <c r="A111" s="36">
        <v>38</v>
      </c>
      <c r="B111" s="364" t="s">
        <v>584</v>
      </c>
      <c r="C111" s="17">
        <v>150544081.31293547</v>
      </c>
      <c r="D111" s="17">
        <v>60336564.991382875</v>
      </c>
      <c r="E111" s="17"/>
      <c r="F111" s="17">
        <v>11432081.722247245</v>
      </c>
      <c r="G111" s="17"/>
      <c r="H111" s="17">
        <v>-60746.26999999999</v>
      </c>
      <c r="I111" s="17">
        <v>-29370.84</v>
      </c>
      <c r="J111" s="17"/>
      <c r="K111" s="17"/>
      <c r="L111" s="17"/>
      <c r="M111" s="17"/>
      <c r="N111" s="17">
        <v>36471742.451998487</v>
      </c>
      <c r="O111" s="17">
        <v>46692041.072014034</v>
      </c>
      <c r="P111" s="17">
        <v>31447230.09569177</v>
      </c>
      <c r="Q111" s="17">
        <v>35933067.693231106</v>
      </c>
      <c r="R111" s="523">
        <v>11.011472964609109</v>
      </c>
    </row>
    <row r="112" spans="1:18">
      <c r="A112" s="36">
        <v>39</v>
      </c>
      <c r="B112" s="6" t="s">
        <v>585</v>
      </c>
      <c r="C112" s="17">
        <v>313142001.14540142</v>
      </c>
      <c r="D112" s="17"/>
      <c r="E112" s="17"/>
      <c r="F112" s="17">
        <v>21511769.209557064</v>
      </c>
      <c r="G112" s="17">
        <v>1883094.42</v>
      </c>
      <c r="H112" s="17">
        <v>-655543.89000000025</v>
      </c>
      <c r="I112" s="17">
        <v>-146995.87</v>
      </c>
      <c r="J112" s="17">
        <v>-357053.91</v>
      </c>
      <c r="K112" s="17"/>
      <c r="L112" s="17"/>
      <c r="M112" s="17"/>
      <c r="N112" s="17">
        <v>206447153.84733677</v>
      </c>
      <c r="O112" s="17">
        <v>81082081.587325707</v>
      </c>
      <c r="P112" s="17">
        <v>15066637.243768822</v>
      </c>
      <c r="Q112" s="17">
        <v>10546128.466969788</v>
      </c>
      <c r="R112" s="523">
        <v>4.9822716887234604</v>
      </c>
    </row>
    <row r="113" spans="1:18">
      <c r="A113" s="36">
        <v>40</v>
      </c>
      <c r="B113" s="6" t="s">
        <v>586</v>
      </c>
      <c r="C113" s="17">
        <v>2542497481.3620481</v>
      </c>
      <c r="D113" s="17"/>
      <c r="E113" s="17"/>
      <c r="F113" s="17">
        <v>147810326.19416842</v>
      </c>
      <c r="G113" s="17">
        <v>80524248.210000008</v>
      </c>
      <c r="H113" s="17">
        <v>-33842818.689999975</v>
      </c>
      <c r="I113" s="17">
        <v>-2524092.8000000073</v>
      </c>
      <c r="J113" s="17">
        <v>-24557259.13000001</v>
      </c>
      <c r="K113" s="17"/>
      <c r="L113" s="17"/>
      <c r="M113" s="17"/>
      <c r="N113" s="17">
        <v>1072329206.4824684</v>
      </c>
      <c r="O113" s="17">
        <v>237610161.18763834</v>
      </c>
      <c r="P113" s="17">
        <v>107542880.91419044</v>
      </c>
      <c r="Q113" s="17">
        <v>1125015232.7777476</v>
      </c>
      <c r="R113" s="523">
        <v>12.926926866642956</v>
      </c>
    </row>
    <row r="114" spans="1:18">
      <c r="A114" s="36">
        <v>41</v>
      </c>
      <c r="B114" s="364" t="s">
        <v>587</v>
      </c>
      <c r="C114" s="17">
        <v>1741612485.9493225</v>
      </c>
      <c r="D114" s="17"/>
      <c r="E114" s="17"/>
      <c r="F114" s="17">
        <v>67822357.717100427</v>
      </c>
      <c r="G114" s="17">
        <v>26976422.160000019</v>
      </c>
      <c r="H114" s="17">
        <v>-13055294.740000011</v>
      </c>
      <c r="I114" s="17">
        <v>-566291.78000000073</v>
      </c>
      <c r="J114" s="17">
        <v>-10862973.140000004</v>
      </c>
      <c r="K114" s="17"/>
      <c r="L114" s="17"/>
      <c r="M114" s="17"/>
      <c r="N114" s="17">
        <v>519314743.78666294</v>
      </c>
      <c r="O114" s="17">
        <v>111053989.97420649</v>
      </c>
      <c r="P114" s="17">
        <v>60510449.353303999</v>
      </c>
      <c r="Q114" s="17">
        <v>1050733302.8351461</v>
      </c>
      <c r="R114" s="523">
        <v>16.318682621282399</v>
      </c>
    </row>
    <row r="115" spans="1:18">
      <c r="A115" s="36">
        <v>42</v>
      </c>
      <c r="B115" s="364" t="s">
        <v>588</v>
      </c>
      <c r="C115" s="17">
        <v>267066384.80372936</v>
      </c>
      <c r="D115" s="17"/>
      <c r="E115" s="17"/>
      <c r="F115" s="17">
        <v>19199955.822650589</v>
      </c>
      <c r="G115" s="17">
        <v>25195244.010000002</v>
      </c>
      <c r="H115" s="17">
        <v>-11913656.260000013</v>
      </c>
      <c r="I115" s="17">
        <v>-816320.76999999955</v>
      </c>
      <c r="J115" s="17">
        <v>-6319992.3399999989</v>
      </c>
      <c r="K115" s="17"/>
      <c r="L115" s="17"/>
      <c r="M115" s="17"/>
      <c r="N115" s="17">
        <v>174787874.7956326</v>
      </c>
      <c r="O115" s="17">
        <v>23305997.827277783</v>
      </c>
      <c r="P115" s="17">
        <v>37646365.865484685</v>
      </c>
      <c r="Q115" s="17">
        <v>31326146.315334044</v>
      </c>
      <c r="R115" s="523">
        <v>6.1220213843960529</v>
      </c>
    </row>
    <row r="116" spans="1:18">
      <c r="A116" s="36">
        <v>43</v>
      </c>
      <c r="B116" s="364" t="s">
        <v>589</v>
      </c>
      <c r="C116" s="17">
        <v>533818610.6089927</v>
      </c>
      <c r="D116" s="17"/>
      <c r="E116" s="17"/>
      <c r="F116" s="17">
        <v>60788012.654417761</v>
      </c>
      <c r="G116" s="17">
        <v>28352582.039999995</v>
      </c>
      <c r="H116" s="17">
        <v>-8873867.6899999771</v>
      </c>
      <c r="I116" s="17">
        <v>-1141480.2500000021</v>
      </c>
      <c r="J116" s="17">
        <v>-7374293.6500000013</v>
      </c>
      <c r="K116" s="17"/>
      <c r="L116" s="17"/>
      <c r="M116" s="17"/>
      <c r="N116" s="17">
        <v>378226587.90017033</v>
      </c>
      <c r="O116" s="17">
        <v>103250173.38615425</v>
      </c>
      <c r="P116" s="17">
        <v>9386065.6954018343</v>
      </c>
      <c r="Q116" s="17">
        <v>42955783.627269149</v>
      </c>
      <c r="R116" s="523">
        <v>5.2596200104435145</v>
      </c>
    </row>
    <row r="117" spans="1:18">
      <c r="A117" s="36">
        <v>44</v>
      </c>
      <c r="B117" s="6" t="s">
        <v>590</v>
      </c>
      <c r="C117" s="17">
        <v>4002932042.243032</v>
      </c>
      <c r="D117" s="17"/>
      <c r="E117" s="17"/>
      <c r="F117" s="17">
        <v>371845221.82774258</v>
      </c>
      <c r="G117" s="17">
        <v>76539127.420000002</v>
      </c>
      <c r="H117" s="17">
        <v>-31993959.892559465</v>
      </c>
      <c r="I117" s="17">
        <v>-7352568.2899999972</v>
      </c>
      <c r="J117" s="17">
        <v>-18318912.759999976</v>
      </c>
      <c r="K117" s="17"/>
      <c r="L117" s="17"/>
      <c r="M117" s="17"/>
      <c r="N117" s="17">
        <v>2505445666.9254317</v>
      </c>
      <c r="O117" s="17">
        <v>406548775.1617685</v>
      </c>
      <c r="P117" s="17">
        <v>27240260.20161391</v>
      </c>
      <c r="Q117" s="17">
        <v>1063697339.954264</v>
      </c>
      <c r="R117" s="523">
        <v>7.5890214961814975</v>
      </c>
    </row>
    <row r="118" spans="1:18">
      <c r="A118" s="36">
        <v>45</v>
      </c>
      <c r="B118" s="6" t="s">
        <v>591</v>
      </c>
      <c r="C118" s="17">
        <v>1760799439.0766671</v>
      </c>
      <c r="D118" s="17">
        <v>13903788.982000617</v>
      </c>
      <c r="E118" s="17"/>
      <c r="F118" s="17">
        <v>84022554.111062661</v>
      </c>
      <c r="G118" s="17">
        <v>82825390.47999984</v>
      </c>
      <c r="H118" s="17">
        <v>-35787215.966299802</v>
      </c>
      <c r="I118" s="17">
        <v>-2281267.9663000042</v>
      </c>
      <c r="J118" s="17">
        <v>-32160287.179999996</v>
      </c>
      <c r="K118" s="17"/>
      <c r="L118" s="17"/>
      <c r="M118" s="17"/>
      <c r="N118" s="17">
        <v>1292848796.9696839</v>
      </c>
      <c r="O118" s="17">
        <v>332148924.99767166</v>
      </c>
      <c r="P118" s="17">
        <v>56014401.479991123</v>
      </c>
      <c r="Q118" s="17">
        <v>79787315.629345268</v>
      </c>
      <c r="R118" s="523">
        <v>4.7023319777375177</v>
      </c>
    </row>
    <row r="119" spans="1:18">
      <c r="A119" s="36">
        <v>46</v>
      </c>
      <c r="B119" s="364" t="s">
        <v>592</v>
      </c>
      <c r="C119" s="17">
        <v>1139030054.8518267</v>
      </c>
      <c r="D119" s="17">
        <v>13903788.982000619</v>
      </c>
      <c r="E119" s="17"/>
      <c r="F119" s="17">
        <v>58393901.899221435</v>
      </c>
      <c r="G119" s="17">
        <v>27985328.320000015</v>
      </c>
      <c r="H119" s="17">
        <v>-11160167.499999957</v>
      </c>
      <c r="I119" s="17">
        <v>-1811438.6100000029</v>
      </c>
      <c r="J119" s="17">
        <v>-8473252.5300000142</v>
      </c>
      <c r="K119" s="17"/>
      <c r="L119" s="17"/>
      <c r="M119" s="17"/>
      <c r="N119" s="17">
        <v>880598624.24284422</v>
      </c>
      <c r="O119" s="17">
        <v>192248527.6941627</v>
      </c>
      <c r="P119" s="17">
        <v>32483607.416116782</v>
      </c>
      <c r="Q119" s="17">
        <v>33699295.498700909</v>
      </c>
      <c r="R119" s="523">
        <v>4.4423316365976628</v>
      </c>
    </row>
    <row r="120" spans="1:18">
      <c r="A120" s="36">
        <v>47</v>
      </c>
      <c r="B120" s="364" t="s">
        <v>593</v>
      </c>
      <c r="C120" s="17">
        <v>120700785.99368827</v>
      </c>
      <c r="D120" s="17"/>
      <c r="E120" s="17"/>
      <c r="F120" s="17">
        <v>1959654.8477523697</v>
      </c>
      <c r="G120" s="17">
        <v>681913.62</v>
      </c>
      <c r="H120" s="17">
        <v>-401899.8299999999</v>
      </c>
      <c r="I120" s="17">
        <v>-20557.579999999994</v>
      </c>
      <c r="J120" s="17">
        <v>-191396.36</v>
      </c>
      <c r="K120" s="17"/>
      <c r="L120" s="17"/>
      <c r="M120" s="17"/>
      <c r="N120" s="17">
        <v>116647900.67697445</v>
      </c>
      <c r="O120" s="17">
        <v>2247062.0276447721</v>
      </c>
      <c r="P120" s="17"/>
      <c r="Q120" s="17">
        <v>1805823.2890690786</v>
      </c>
      <c r="R120" s="523">
        <v>2.3606608373532909</v>
      </c>
    </row>
    <row r="121" spans="1:18">
      <c r="A121" s="36">
        <v>48</v>
      </c>
      <c r="B121" s="364" t="s">
        <v>594</v>
      </c>
      <c r="C121" s="17">
        <v>6332657.7242520293</v>
      </c>
      <c r="D121" s="17"/>
      <c r="E121" s="17"/>
      <c r="F121" s="17">
        <v>5687334.270448355</v>
      </c>
      <c r="G121" s="17"/>
      <c r="H121" s="17">
        <v>-303205.6362999999</v>
      </c>
      <c r="I121" s="17">
        <v>-303077.78629999986</v>
      </c>
      <c r="J121" s="17"/>
      <c r="K121" s="17"/>
      <c r="L121" s="17"/>
      <c r="M121" s="17"/>
      <c r="N121" s="17">
        <v>5953430.2090258552</v>
      </c>
      <c r="O121" s="17">
        <v>375635.85565151507</v>
      </c>
      <c r="P121" s="17"/>
      <c r="Q121" s="17">
        <v>3591.6595746591343</v>
      </c>
      <c r="R121" s="523">
        <v>2.5706348492590871</v>
      </c>
    </row>
    <row r="122" spans="1:18">
      <c r="A122" s="36">
        <v>49</v>
      </c>
      <c r="B122" s="364" t="s">
        <v>595</v>
      </c>
      <c r="C122" s="17">
        <v>442942514.80710346</v>
      </c>
      <c r="D122" s="17"/>
      <c r="E122" s="17"/>
      <c r="F122" s="17">
        <v>17298671.712512612</v>
      </c>
      <c r="G122" s="17">
        <v>54076647.870000005</v>
      </c>
      <c r="H122" s="17">
        <v>-23880825.749999922</v>
      </c>
      <c r="I122" s="17">
        <v>-135659.12</v>
      </c>
      <c r="J122" s="17">
        <v>-23482498.48</v>
      </c>
      <c r="K122" s="17"/>
      <c r="L122" s="17"/>
      <c r="M122" s="17"/>
      <c r="N122" s="17">
        <v>253125975.00847971</v>
      </c>
      <c r="O122" s="17">
        <v>123117528.99142328</v>
      </c>
      <c r="P122" s="17">
        <v>23167672.571804833</v>
      </c>
      <c r="Q122" s="17">
        <v>43531338.235395201</v>
      </c>
      <c r="R122" s="523">
        <v>6.2230667335778884</v>
      </c>
    </row>
    <row r="123" spans="1:18">
      <c r="A123" s="36">
        <v>50</v>
      </c>
      <c r="B123" s="364" t="s">
        <v>596</v>
      </c>
      <c r="C123" s="17">
        <v>51793425.699823156</v>
      </c>
      <c r="D123" s="17"/>
      <c r="E123" s="17"/>
      <c r="F123" s="17">
        <v>682991.38112793292</v>
      </c>
      <c r="G123" s="17">
        <v>81500.67</v>
      </c>
      <c r="H123" s="17">
        <v>-41117.249999999913</v>
      </c>
      <c r="I123" s="17">
        <v>-10534.870000000003</v>
      </c>
      <c r="J123" s="17">
        <v>-13139.809999999998</v>
      </c>
      <c r="K123" s="17"/>
      <c r="L123" s="17"/>
      <c r="M123" s="17"/>
      <c r="N123" s="17">
        <v>36522866.832358226</v>
      </c>
      <c r="O123" s="17">
        <v>14160170.428790051</v>
      </c>
      <c r="P123" s="17">
        <v>363121.49206951656</v>
      </c>
      <c r="Q123" s="17">
        <v>747266.94660533033</v>
      </c>
      <c r="R123" s="523">
        <v>3.1114020715219519</v>
      </c>
    </row>
    <row r="124" spans="1:18">
      <c r="A124" s="36">
        <v>51</v>
      </c>
      <c r="B124" s="6" t="s">
        <v>597</v>
      </c>
      <c r="C124" s="17">
        <v>294711335.92981744</v>
      </c>
      <c r="D124" s="17"/>
      <c r="E124" s="17"/>
      <c r="F124" s="17">
        <v>77696648.070352435</v>
      </c>
      <c r="G124" s="17">
        <v>29592282.259999998</v>
      </c>
      <c r="H124" s="17">
        <v>-6670808.679999996</v>
      </c>
      <c r="I124" s="17">
        <v>-675251.15</v>
      </c>
      <c r="J124" s="17">
        <v>-5707470.8300000019</v>
      </c>
      <c r="K124" s="17"/>
      <c r="L124" s="17"/>
      <c r="M124" s="17"/>
      <c r="N124" s="17">
        <v>179499338.34814751</v>
      </c>
      <c r="O124" s="17">
        <v>86610262.732882455</v>
      </c>
      <c r="P124" s="17">
        <v>14557234.226950925</v>
      </c>
      <c r="Q124" s="17">
        <v>14044500.621836416</v>
      </c>
      <c r="R124" s="523">
        <v>5.5237594531742289</v>
      </c>
    </row>
    <row r="125" spans="1:18">
      <c r="A125" s="36">
        <v>52</v>
      </c>
      <c r="B125" s="6" t="s">
        <v>598</v>
      </c>
      <c r="C125" s="17">
        <v>15042089370.90267</v>
      </c>
      <c r="D125" s="17"/>
      <c r="E125" s="17"/>
      <c r="F125" s="17">
        <v>989284250.01008403</v>
      </c>
      <c r="G125" s="17">
        <v>211064484.90999997</v>
      </c>
      <c r="H125" s="17">
        <v>-65715927.419482939</v>
      </c>
      <c r="I125" s="17">
        <v>-3545275.3468499989</v>
      </c>
      <c r="J125" s="17">
        <v>-56940375.069999993</v>
      </c>
      <c r="K125" s="17"/>
      <c r="L125" s="17"/>
      <c r="M125" s="17"/>
      <c r="N125" s="17">
        <v>4989080602.7300501</v>
      </c>
      <c r="O125" s="17">
        <v>2181491637.6982231</v>
      </c>
      <c r="P125" s="17">
        <v>3866478099.6072679</v>
      </c>
      <c r="Q125" s="17">
        <v>4005039030.8670588</v>
      </c>
      <c r="R125" s="523">
        <v>12.267217056598335</v>
      </c>
    </row>
    <row r="126" spans="1:18">
      <c r="A126" s="228">
        <v>53</v>
      </c>
      <c r="B126" s="86" t="s">
        <v>599</v>
      </c>
      <c r="C126" s="247">
        <v>5460292911.0488195</v>
      </c>
      <c r="D126" s="247"/>
      <c r="E126" s="247"/>
      <c r="F126" s="247">
        <v>348676358.05644101</v>
      </c>
      <c r="G126" s="247">
        <v>92851891.8200057</v>
      </c>
      <c r="H126" s="247">
        <v>-60123094.148013175</v>
      </c>
      <c r="I126" s="247">
        <v>-12481950.560000001</v>
      </c>
      <c r="J126" s="247">
        <v>-39537835.299999975</v>
      </c>
      <c r="K126" s="247"/>
      <c r="L126" s="247"/>
      <c r="M126" s="247"/>
      <c r="N126" s="247">
        <v>4166590208.7099199</v>
      </c>
      <c r="O126" s="247">
        <v>725562704.25378335</v>
      </c>
      <c r="P126" s="247">
        <v>93808426.80843316</v>
      </c>
      <c r="Q126" s="247">
        <v>474331571.27671367</v>
      </c>
      <c r="R126" s="522">
        <v>4.7932686500004698</v>
      </c>
    </row>
    <row r="127" spans="1:18">
      <c r="A127" s="36">
        <v>54</v>
      </c>
      <c r="B127" s="6" t="s">
        <v>600</v>
      </c>
      <c r="C127" s="17">
        <v>1825326179.1289873</v>
      </c>
      <c r="D127" s="17"/>
      <c r="E127" s="17"/>
      <c r="F127" s="17">
        <v>17168561.10723627</v>
      </c>
      <c r="G127" s="17">
        <v>6227479.4700000007</v>
      </c>
      <c r="H127" s="17">
        <v>-2705864.8911956507</v>
      </c>
      <c r="I127" s="17">
        <v>-584325.72</v>
      </c>
      <c r="J127" s="17">
        <v>-631201.50000000012</v>
      </c>
      <c r="K127" s="17"/>
      <c r="L127" s="17"/>
      <c r="M127" s="17"/>
      <c r="N127" s="17">
        <v>1547874688.7361398</v>
      </c>
      <c r="O127" s="17">
        <v>240321745.69216055</v>
      </c>
      <c r="P127" s="17">
        <v>5203619.7608611966</v>
      </c>
      <c r="Q127" s="17">
        <v>31926124.939828351</v>
      </c>
      <c r="R127" s="523">
        <v>3.4722778234903848</v>
      </c>
    </row>
    <row r="128" spans="1:18">
      <c r="A128" s="36">
        <v>55</v>
      </c>
      <c r="B128" s="6" t="s">
        <v>601</v>
      </c>
      <c r="C128" s="17">
        <v>3634966731.9198799</v>
      </c>
      <c r="D128" s="17"/>
      <c r="E128" s="17"/>
      <c r="F128" s="17">
        <v>331507796.94920403</v>
      </c>
      <c r="G128" s="17">
        <v>86624412.350005686</v>
      </c>
      <c r="H128" s="17">
        <v>-57417229.256817505</v>
      </c>
      <c r="I128" s="17">
        <v>-11897624.84</v>
      </c>
      <c r="J128" s="17">
        <v>-38906633.800000004</v>
      </c>
      <c r="K128" s="17"/>
      <c r="L128" s="17"/>
      <c r="M128" s="17"/>
      <c r="N128" s="17">
        <v>2618715519.9737701</v>
      </c>
      <c r="O128" s="17">
        <v>485240958.56162536</v>
      </c>
      <c r="P128" s="17">
        <v>88604807.047571942</v>
      </c>
      <c r="Q128" s="17">
        <v>442405446.33688533</v>
      </c>
      <c r="R128" s="523">
        <v>5.4247948447343184</v>
      </c>
    </row>
    <row r="129" spans="1:18">
      <c r="A129" s="387">
        <v>56</v>
      </c>
      <c r="B129" s="386" t="s">
        <v>286</v>
      </c>
      <c r="C129" s="524">
        <v>40312280988.071907</v>
      </c>
      <c r="D129" s="524">
        <v>2338248600.8796277</v>
      </c>
      <c r="E129" s="524"/>
      <c r="F129" s="524">
        <v>3858203663.6187</v>
      </c>
      <c r="G129" s="524">
        <v>849832455.10000169</v>
      </c>
      <c r="H129" s="524">
        <v>-369467243.41486871</v>
      </c>
      <c r="I129" s="524">
        <v>-41125504.763213903</v>
      </c>
      <c r="J129" s="524">
        <v>-292371397.36000037</v>
      </c>
      <c r="K129" s="524"/>
      <c r="L129" s="524"/>
      <c r="M129" s="524"/>
      <c r="N129" s="524">
        <v>21800383890.253498</v>
      </c>
      <c r="O129" s="524">
        <v>5475575288.6438818</v>
      </c>
      <c r="P129" s="524">
        <v>4549388405.6272087</v>
      </c>
      <c r="Q129" s="524">
        <v>8486933403.5486088</v>
      </c>
      <c r="R129" s="525">
        <v>7.7516081274530162</v>
      </c>
    </row>
    <row r="130" spans="1:18">
      <c r="A130" s="550"/>
      <c r="B130" s="551"/>
      <c r="C130" s="551"/>
      <c r="D130" s="551"/>
      <c r="E130" s="551"/>
      <c r="F130" s="551"/>
      <c r="G130" s="551"/>
      <c r="H130" s="551"/>
      <c r="I130" s="551"/>
      <c r="J130" s="551"/>
      <c r="K130" s="551"/>
      <c r="L130" s="551"/>
      <c r="M130" s="551"/>
      <c r="N130" s="551"/>
      <c r="O130" s="551"/>
      <c r="P130" s="551"/>
      <c r="Q130" s="551"/>
      <c r="R130" s="551"/>
    </row>
  </sheetData>
  <mergeCells count="23">
    <mergeCell ref="A70:L70"/>
    <mergeCell ref="A63:H63"/>
    <mergeCell ref="A66:R66"/>
    <mergeCell ref="A67:R67"/>
    <mergeCell ref="O5:O6"/>
    <mergeCell ref="P5:P6"/>
    <mergeCell ref="Q5:Q6"/>
    <mergeCell ref="R5:R6"/>
    <mergeCell ref="C5:G5"/>
    <mergeCell ref="H5:J5"/>
    <mergeCell ref="K5:L5"/>
    <mergeCell ref="M5:M6"/>
    <mergeCell ref="N5:N6"/>
    <mergeCell ref="A69:R69"/>
    <mergeCell ref="O72:O73"/>
    <mergeCell ref="P72:P73"/>
    <mergeCell ref="Q72:Q73"/>
    <mergeCell ref="R72:R73"/>
    <mergeCell ref="C72:G72"/>
    <mergeCell ref="H72:J72"/>
    <mergeCell ref="K72:L72"/>
    <mergeCell ref="M72:M73"/>
    <mergeCell ref="N72:N73"/>
  </mergeCells>
  <pageMargins left="0.7" right="0.7" top="0.75" bottom="0.75" header="0.3" footer="0.3"/>
  <pageSetup paperSize="9" scale="59" fitToHeight="0" orientation="landscape" r:id="rId1"/>
  <rowBreaks count="1" manualBreakCount="1">
    <brk id="70"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AE6B-C0BD-414E-B7EE-EF0853D7DC31}">
  <dimension ref="A1:H40"/>
  <sheetViews>
    <sheetView showGridLines="0" zoomScaleNormal="100" workbookViewId="0">
      <selection activeCell="D1" sqref="D1"/>
    </sheetView>
  </sheetViews>
  <sheetFormatPr defaultColWidth="8.58203125" defaultRowHeight="14.5"/>
  <cols>
    <col min="1" max="1" width="60.5" style="7" customWidth="1"/>
    <col min="2" max="3" width="11.83203125" style="7" customWidth="1"/>
    <col min="4" max="16384" width="8.58203125" style="7"/>
  </cols>
  <sheetData>
    <row r="1" spans="1:8" s="75" customFormat="1" ht="20.5" customHeight="1">
      <c r="A1" s="61" t="s">
        <v>90</v>
      </c>
      <c r="B1" s="73"/>
      <c r="C1" s="73"/>
      <c r="D1" s="74"/>
      <c r="H1" s="76"/>
    </row>
    <row r="2" spans="1:8" s="75" customFormat="1" ht="12.75" customHeight="1">
      <c r="A2" s="73"/>
      <c r="B2" s="73"/>
      <c r="C2" s="73"/>
      <c r="D2" s="74"/>
      <c r="H2" s="76"/>
    </row>
    <row r="3" spans="1:8" s="75" customFormat="1" ht="78" customHeight="1">
      <c r="A3" s="569" t="s">
        <v>91</v>
      </c>
      <c r="B3" s="570"/>
      <c r="C3" s="570"/>
      <c r="D3" s="77"/>
      <c r="E3" s="77"/>
      <c r="F3" s="77"/>
      <c r="H3" s="76"/>
    </row>
    <row r="4" spans="1:8" s="75" customFormat="1" ht="12" customHeight="1">
      <c r="A4" s="78"/>
      <c r="B4" s="78"/>
      <c r="C4" s="78"/>
      <c r="D4" s="74"/>
      <c r="H4" s="76"/>
    </row>
    <row r="5" spans="1:8" s="75" customFormat="1" ht="94" customHeight="1">
      <c r="A5" s="571" t="s">
        <v>1248</v>
      </c>
      <c r="B5" s="571"/>
      <c r="C5" s="571"/>
      <c r="D5" s="79"/>
      <c r="E5" s="79"/>
      <c r="F5" s="79"/>
      <c r="H5" s="76"/>
    </row>
    <row r="6" spans="1:8" s="75" customFormat="1" ht="12">
      <c r="A6" s="408"/>
      <c r="B6" s="408"/>
      <c r="C6" s="408"/>
      <c r="D6" s="80"/>
      <c r="E6" s="80"/>
      <c r="F6" s="80"/>
      <c r="H6" s="76"/>
    </row>
    <row r="7" spans="1:8" s="75" customFormat="1" ht="54.65" customHeight="1">
      <c r="A7" s="570" t="s">
        <v>92</v>
      </c>
      <c r="B7" s="570"/>
      <c r="C7" s="570"/>
      <c r="D7" s="79"/>
      <c r="E7" s="79"/>
      <c r="F7" s="79"/>
      <c r="H7" s="76"/>
    </row>
    <row r="8" spans="1:8" s="75" customFormat="1" ht="12">
      <c r="A8" s="53"/>
      <c r="B8" s="53"/>
      <c r="C8" s="53"/>
      <c r="D8" s="77"/>
      <c r="E8" s="77"/>
      <c r="F8" s="77"/>
      <c r="H8" s="76"/>
    </row>
    <row r="9" spans="1:8" s="75" customFormat="1" ht="53.15" customHeight="1">
      <c r="A9" s="570" t="s">
        <v>93</v>
      </c>
      <c r="B9" s="570"/>
      <c r="C9" s="570"/>
      <c r="D9" s="79"/>
      <c r="E9" s="79"/>
      <c r="F9" s="79"/>
      <c r="H9" s="76"/>
    </row>
    <row r="10" spans="1:8" s="75" customFormat="1" ht="12">
      <c r="A10" s="78"/>
      <c r="B10" s="78"/>
      <c r="C10" s="78"/>
      <c r="D10" s="81"/>
      <c r="E10" s="81"/>
      <c r="F10" s="81"/>
      <c r="H10" s="76"/>
    </row>
    <row r="11" spans="1:8" ht="18.5">
      <c r="A11" s="3" t="s">
        <v>94</v>
      </c>
      <c r="B11" s="9"/>
      <c r="C11" s="9"/>
    </row>
    <row r="12" spans="1:8" ht="18.5">
      <c r="A12" s="3"/>
      <c r="B12" s="9"/>
      <c r="C12" s="9"/>
    </row>
    <row r="13" spans="1:8">
      <c r="A13" s="82"/>
      <c r="B13" s="83"/>
      <c r="C13" s="83"/>
    </row>
    <row r="14" spans="1:8">
      <c r="A14" s="84" t="s">
        <v>95</v>
      </c>
      <c r="B14" s="85" t="s">
        <v>1207</v>
      </c>
      <c r="C14" s="85" t="s">
        <v>96</v>
      </c>
    </row>
    <row r="15" spans="1:8">
      <c r="A15" s="6" t="s">
        <v>97</v>
      </c>
      <c r="B15" s="57">
        <v>15226733765.146872</v>
      </c>
      <c r="C15" s="57">
        <v>14334663662.850204</v>
      </c>
    </row>
    <row r="16" spans="1:8">
      <c r="A16" s="6" t="s">
        <v>98</v>
      </c>
      <c r="B16" s="57">
        <v>-1058638215.1345787</v>
      </c>
      <c r="C16" s="57">
        <v>-720639390.53399277</v>
      </c>
    </row>
    <row r="17" spans="1:3">
      <c r="A17" s="6" t="s">
        <v>99</v>
      </c>
      <c r="B17" s="57">
        <v>325155853.44</v>
      </c>
      <c r="C17" s="57">
        <v>336582920.47000003</v>
      </c>
    </row>
    <row r="18" spans="1:3">
      <c r="A18" s="86" t="s">
        <v>100</v>
      </c>
      <c r="B18" s="88">
        <v>14493251403.452293</v>
      </c>
      <c r="C18" s="88">
        <v>13950607192.786211</v>
      </c>
    </row>
    <row r="19" spans="1:3">
      <c r="A19" s="6" t="s">
        <v>101</v>
      </c>
      <c r="B19" s="57">
        <v>-312674805.64999998</v>
      </c>
      <c r="C19" s="57">
        <v>-342989233.80000001</v>
      </c>
    </row>
    <row r="20" spans="1:3">
      <c r="A20" s="6" t="s">
        <v>102</v>
      </c>
      <c r="B20" s="57">
        <v>-226739109.22999999</v>
      </c>
      <c r="C20" s="57">
        <v>-231011430.85600001</v>
      </c>
    </row>
    <row r="21" spans="1:3">
      <c r="A21" s="6" t="s">
        <v>103</v>
      </c>
      <c r="B21" s="566">
        <v>-4711912.0199999996</v>
      </c>
      <c r="C21" s="57">
        <v>-162839549.25999999</v>
      </c>
    </row>
    <row r="22" spans="1:3">
      <c r="A22" s="6" t="s">
        <v>1212</v>
      </c>
      <c r="B22" s="57">
        <v>-147191517.93000001</v>
      </c>
      <c r="C22" s="57">
        <v>-144179670.75</v>
      </c>
    </row>
    <row r="23" spans="1:3">
      <c r="A23" s="6" t="s">
        <v>104</v>
      </c>
      <c r="B23" s="57"/>
      <c r="C23" s="57">
        <v>-425129594.62669992</v>
      </c>
    </row>
    <row r="24" spans="1:3">
      <c r="A24" s="6" t="s">
        <v>105</v>
      </c>
      <c r="B24" s="57">
        <v>-152372964.64032999</v>
      </c>
      <c r="C24" s="57">
        <v>-75570295.820834994</v>
      </c>
    </row>
    <row r="25" spans="1:3">
      <c r="A25" s="86" t="s">
        <v>106</v>
      </c>
      <c r="B25" s="88">
        <v>13649561093.981964</v>
      </c>
      <c r="C25" s="88">
        <v>12568887417.672676</v>
      </c>
    </row>
    <row r="26" spans="1:3">
      <c r="A26" s="6"/>
      <c r="B26" s="42" t="s">
        <v>107</v>
      </c>
      <c r="C26" s="42" t="s">
        <v>107</v>
      </c>
    </row>
    <row r="27" spans="1:3" hidden="1">
      <c r="A27" s="6" t="s">
        <v>108</v>
      </c>
      <c r="B27" s="42"/>
      <c r="C27" s="42"/>
    </row>
    <row r="28" spans="1:3" hidden="1">
      <c r="A28" s="86" t="s">
        <v>109</v>
      </c>
      <c r="B28" s="87"/>
      <c r="C28" s="87"/>
    </row>
    <row r="29" spans="1:3">
      <c r="A29" s="86" t="s">
        <v>110</v>
      </c>
      <c r="B29" s="88">
        <v>13649561093.981964</v>
      </c>
      <c r="C29" s="88">
        <v>12568887417.672676</v>
      </c>
    </row>
    <row r="30" spans="1:3">
      <c r="A30" s="6"/>
      <c r="B30" s="42" t="s">
        <v>107</v>
      </c>
      <c r="C30" s="42" t="s">
        <v>107</v>
      </c>
    </row>
    <row r="31" spans="1:3">
      <c r="A31" s="6" t="s">
        <v>111</v>
      </c>
      <c r="B31" s="57">
        <v>1307884022.1600001</v>
      </c>
      <c r="C31" s="57">
        <v>1307884022.1600001</v>
      </c>
    </row>
    <row r="32" spans="1:3">
      <c r="A32" s="6" t="s">
        <v>112</v>
      </c>
      <c r="B32" s="57">
        <v>73917394.304499999</v>
      </c>
      <c r="C32" s="57">
        <v>91010594.194999993</v>
      </c>
    </row>
    <row r="33" spans="1:3">
      <c r="A33" s="6" t="s">
        <v>1202</v>
      </c>
      <c r="B33" s="57">
        <v>108111335.70999999</v>
      </c>
      <c r="C33" s="57"/>
    </row>
    <row r="34" spans="1:3">
      <c r="A34" s="86" t="s">
        <v>113</v>
      </c>
      <c r="B34" s="88">
        <v>1489912752.1745002</v>
      </c>
      <c r="C34" s="88">
        <v>1398894616.355</v>
      </c>
    </row>
    <row r="35" spans="1:3">
      <c r="A35" s="386" t="s">
        <v>114</v>
      </c>
      <c r="B35" s="404">
        <v>15139473846.156464</v>
      </c>
      <c r="C35" s="404">
        <v>13967782034.027676</v>
      </c>
    </row>
    <row r="36" spans="1:3">
      <c r="A36" s="8"/>
      <c r="B36" s="8"/>
      <c r="C36" s="8"/>
    </row>
    <row r="37" spans="1:3" ht="53.15" customHeight="1">
      <c r="A37" s="572" t="s">
        <v>1200</v>
      </c>
      <c r="B37" s="572"/>
      <c r="C37" s="572"/>
    </row>
    <row r="38" spans="1:3">
      <c r="A38" s="8"/>
      <c r="B38" s="8"/>
      <c r="C38" s="8"/>
    </row>
    <row r="39" spans="1:3" ht="24" customHeight="1">
      <c r="A39" s="568" t="s">
        <v>115</v>
      </c>
      <c r="B39" s="568"/>
      <c r="C39" s="568"/>
    </row>
    <row r="40" spans="1:3">
      <c r="A40" s="9"/>
      <c r="B40" s="9"/>
      <c r="C40" s="9"/>
    </row>
  </sheetData>
  <mergeCells count="6">
    <mergeCell ref="A39:C39"/>
    <mergeCell ref="A3:C3"/>
    <mergeCell ref="A5:C5"/>
    <mergeCell ref="A7:C7"/>
    <mergeCell ref="A9:C9"/>
    <mergeCell ref="A37:C37"/>
  </mergeCells>
  <pageMargins left="0.7" right="0.7" top="0.75" bottom="0.75" header="0.3" footer="0.3"/>
  <pageSetup paperSize="9" scale="90" orientation="portrait" r:id="rId1"/>
  <rowBreaks count="1" manualBreakCount="1">
    <brk id="10" max="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CBAA6-33F1-4848-B26E-E5EA56DBCD2C}">
  <sheetPr>
    <pageSetUpPr fitToPage="1"/>
  </sheetPr>
  <dimension ref="A1:R33"/>
  <sheetViews>
    <sheetView showGridLines="0" zoomScaleNormal="100" workbookViewId="0">
      <selection activeCell="S1" sqref="S1"/>
    </sheetView>
  </sheetViews>
  <sheetFormatPr defaultColWidth="8.58203125" defaultRowHeight="14.5"/>
  <cols>
    <col min="1" max="1" width="2.33203125" style="354" customWidth="1"/>
    <col min="2" max="2" width="65.33203125" style="354" customWidth="1"/>
    <col min="3" max="16" width="6.83203125" style="354" customWidth="1"/>
    <col min="17" max="17" width="8.58203125" style="354"/>
    <col min="18" max="18" width="10.58203125" style="354" customWidth="1"/>
    <col min="19" max="16384" width="8.58203125" style="354"/>
  </cols>
  <sheetData>
    <row r="1" spans="1:18" ht="18.5">
      <c r="A1" s="3" t="s">
        <v>607</v>
      </c>
      <c r="B1" s="3"/>
      <c r="C1"/>
      <c r="D1"/>
      <c r="E1"/>
      <c r="F1"/>
      <c r="G1"/>
      <c r="H1"/>
      <c r="I1"/>
      <c r="J1"/>
      <c r="K1"/>
      <c r="L1"/>
      <c r="M1"/>
      <c r="N1"/>
      <c r="O1"/>
      <c r="P1"/>
      <c r="Q1"/>
      <c r="R1"/>
    </row>
    <row r="2" spans="1:18" ht="18.5">
      <c r="A2" s="3"/>
      <c r="B2" s="3"/>
      <c r="C2"/>
      <c r="D2"/>
      <c r="E2"/>
      <c r="F2"/>
      <c r="G2"/>
      <c r="H2"/>
      <c r="I2"/>
      <c r="J2"/>
      <c r="K2"/>
      <c r="L2"/>
      <c r="M2"/>
      <c r="N2"/>
      <c r="O2"/>
      <c r="P2"/>
      <c r="Q2"/>
      <c r="R2"/>
    </row>
    <row r="3" spans="1:18">
      <c r="A3"/>
      <c r="B3"/>
      <c r="C3"/>
      <c r="D3"/>
      <c r="E3"/>
      <c r="F3"/>
      <c r="G3"/>
      <c r="H3"/>
      <c r="I3"/>
      <c r="J3"/>
      <c r="K3"/>
      <c r="L3"/>
      <c r="M3"/>
      <c r="N3"/>
      <c r="O3"/>
      <c r="P3"/>
      <c r="Q3"/>
      <c r="R3"/>
    </row>
    <row r="4" spans="1:18">
      <c r="A4" s="6"/>
      <c r="B4" s="120" t="s">
        <v>1210</v>
      </c>
      <c r="C4" s="126" t="s">
        <v>119</v>
      </c>
      <c r="D4" s="126" t="s">
        <v>120</v>
      </c>
      <c r="E4" s="126" t="s">
        <v>121</v>
      </c>
      <c r="F4" s="126" t="s">
        <v>171</v>
      </c>
      <c r="G4" s="126" t="s">
        <v>172</v>
      </c>
      <c r="H4" s="126" t="s">
        <v>250</v>
      </c>
      <c r="I4" s="126" t="s">
        <v>251</v>
      </c>
      <c r="J4" s="126" t="s">
        <v>252</v>
      </c>
      <c r="K4" s="126" t="s">
        <v>253</v>
      </c>
      <c r="L4" s="126" t="s">
        <v>254</v>
      </c>
      <c r="M4" s="126" t="s">
        <v>255</v>
      </c>
      <c r="N4" s="126" t="s">
        <v>256</v>
      </c>
      <c r="O4" s="126" t="s">
        <v>257</v>
      </c>
      <c r="P4" s="126" t="s">
        <v>266</v>
      </c>
      <c r="Q4" s="126" t="s">
        <v>267</v>
      </c>
      <c r="R4" s="126" t="s">
        <v>268</v>
      </c>
    </row>
    <row r="5" spans="1:18">
      <c r="A5" s="6"/>
      <c r="B5" s="388"/>
      <c r="C5" s="601" t="s">
        <v>608</v>
      </c>
      <c r="D5" s="601"/>
      <c r="E5" s="601"/>
      <c r="F5" s="601"/>
      <c r="G5" s="601"/>
      <c r="H5" s="601"/>
      <c r="I5" s="601"/>
      <c r="J5" s="601"/>
      <c r="K5" s="601"/>
      <c r="L5" s="601"/>
      <c r="M5" s="601"/>
      <c r="N5" s="601"/>
      <c r="O5" s="601"/>
      <c r="P5" s="601"/>
      <c r="Q5" s="601"/>
      <c r="R5" s="591"/>
    </row>
    <row r="6" spans="1:18" ht="34.5" customHeight="1">
      <c r="A6" s="6"/>
      <c r="B6" s="379"/>
      <c r="C6" s="390"/>
      <c r="D6" s="587" t="s">
        <v>609</v>
      </c>
      <c r="E6" s="588"/>
      <c r="F6" s="588"/>
      <c r="G6" s="588"/>
      <c r="H6" s="588"/>
      <c r="I6" s="588"/>
      <c r="J6" s="587" t="s">
        <v>610</v>
      </c>
      <c r="K6" s="588"/>
      <c r="L6" s="588"/>
      <c r="M6" s="588"/>
      <c r="N6" s="588"/>
      <c r="O6" s="588"/>
      <c r="P6" s="589"/>
      <c r="Q6" s="590" t="s">
        <v>611</v>
      </c>
      <c r="R6" s="591"/>
    </row>
    <row r="7" spans="1:18" ht="88.5" customHeight="1">
      <c r="A7" s="117"/>
      <c r="B7" s="380" t="s">
        <v>612</v>
      </c>
      <c r="C7" s="389"/>
      <c r="D7" s="33" t="s">
        <v>613</v>
      </c>
      <c r="E7" s="33" t="s">
        <v>614</v>
      </c>
      <c r="F7" s="33" t="s">
        <v>615</v>
      </c>
      <c r="G7" s="33" t="s">
        <v>616</v>
      </c>
      <c r="H7" s="33" t="s">
        <v>617</v>
      </c>
      <c r="I7" s="33" t="s">
        <v>618</v>
      </c>
      <c r="J7" s="158" t="s">
        <v>619</v>
      </c>
      <c r="K7" s="158" t="s">
        <v>620</v>
      </c>
      <c r="L7" s="158" t="s">
        <v>621</v>
      </c>
      <c r="M7" s="158" t="s">
        <v>622</v>
      </c>
      <c r="N7" s="158" t="s">
        <v>623</v>
      </c>
      <c r="O7" s="158" t="s">
        <v>624</v>
      </c>
      <c r="P7" s="158" t="s">
        <v>625</v>
      </c>
      <c r="Q7" s="380"/>
      <c r="R7" s="127" t="s">
        <v>626</v>
      </c>
    </row>
    <row r="8" spans="1:18">
      <c r="A8" s="369">
        <v>1</v>
      </c>
      <c r="B8" s="391" t="s">
        <v>627</v>
      </c>
      <c r="C8" s="247">
        <v>51263812710.451103</v>
      </c>
      <c r="D8" s="247">
        <v>1111776087.0538321</v>
      </c>
      <c r="E8" s="247">
        <v>11003233982.499136</v>
      </c>
      <c r="F8" s="247">
        <v>18620025786.731468</v>
      </c>
      <c r="G8" s="247">
        <v>1958765543.5177927</v>
      </c>
      <c r="H8" s="247">
        <v>1641503462.7491274</v>
      </c>
      <c r="I8" s="247">
        <v>25917964.600693077</v>
      </c>
      <c r="J8" s="247">
        <v>301691881.0836013</v>
      </c>
      <c r="K8" s="247">
        <v>2745841099.0024447</v>
      </c>
      <c r="L8" s="247">
        <v>994945888.9037025</v>
      </c>
      <c r="M8" s="247">
        <v>1309782448.1378078</v>
      </c>
      <c r="N8" s="247">
        <v>972134244.97189116</v>
      </c>
      <c r="O8" s="247">
        <v>225142268.75925893</v>
      </c>
      <c r="P8" s="247">
        <v>81674807.458044529</v>
      </c>
      <c r="Q8" s="247">
        <v>44632600072.134842</v>
      </c>
      <c r="R8" s="247">
        <v>27730010188.836407</v>
      </c>
    </row>
    <row r="9" spans="1:18">
      <c r="A9" s="368">
        <v>2</v>
      </c>
      <c r="B9" s="392" t="s">
        <v>628</v>
      </c>
      <c r="C9" s="17">
        <v>7676387110.4295321</v>
      </c>
      <c r="D9" s="17">
        <v>148311755.22307327</v>
      </c>
      <c r="E9" s="17">
        <v>687326681.6140722</v>
      </c>
      <c r="F9" s="17">
        <v>379019820.59118676</v>
      </c>
      <c r="G9" s="17">
        <v>102819816.89656632</v>
      </c>
      <c r="H9" s="17">
        <v>40544780.08683107</v>
      </c>
      <c r="I9" s="17">
        <v>9167525.7707743701</v>
      </c>
      <c r="J9" s="17">
        <v>67481782.475666702</v>
      </c>
      <c r="K9" s="17">
        <v>539471477.56714058</v>
      </c>
      <c r="L9" s="17">
        <v>154266746.34388837</v>
      </c>
      <c r="M9" s="17">
        <v>94983752.157219678</v>
      </c>
      <c r="N9" s="17">
        <v>42612530.752769507</v>
      </c>
      <c r="O9" s="17">
        <v>39086777.87436112</v>
      </c>
      <c r="P9" s="17">
        <v>29827373.755135681</v>
      </c>
      <c r="Q9" s="17">
        <v>6708656669.5033646</v>
      </c>
      <c r="R9" s="17">
        <v>399459939.25632185</v>
      </c>
    </row>
    <row r="10" spans="1:18">
      <c r="A10" s="368">
        <v>3</v>
      </c>
      <c r="B10" s="392" t="s">
        <v>629</v>
      </c>
      <c r="C10" s="17">
        <v>43586926271.392326</v>
      </c>
      <c r="D10" s="17">
        <v>963464331.83076012</v>
      </c>
      <c r="E10" s="17">
        <v>10315907300.885059</v>
      </c>
      <c r="F10" s="17">
        <v>18241005966.139988</v>
      </c>
      <c r="G10" s="17">
        <v>1855945726.6212289</v>
      </c>
      <c r="H10" s="17">
        <v>1600958682.6622987</v>
      </c>
      <c r="I10" s="17">
        <v>16750438.829918679</v>
      </c>
      <c r="J10" s="17">
        <v>234210098.60793418</v>
      </c>
      <c r="K10" s="17">
        <v>2206369621.4352975</v>
      </c>
      <c r="L10" s="17">
        <v>840679142.55981195</v>
      </c>
      <c r="M10" s="17">
        <v>1214798695.9805839</v>
      </c>
      <c r="N10" s="17">
        <v>929521714.21911991</v>
      </c>
      <c r="O10" s="17">
        <v>186055490.88489747</v>
      </c>
      <c r="P10" s="17">
        <v>51847433.702908792</v>
      </c>
      <c r="Q10" s="17">
        <v>37923444074.002983</v>
      </c>
      <c r="R10" s="17">
        <v>27330550249.579948</v>
      </c>
    </row>
    <row r="11" spans="1:18">
      <c r="A11" s="368">
        <v>4</v>
      </c>
      <c r="B11" s="392" t="s">
        <v>630</v>
      </c>
      <c r="C11" s="17">
        <v>499328.62999999989</v>
      </c>
      <c r="D11" s="17"/>
      <c r="E11" s="17"/>
      <c r="F11" s="17"/>
      <c r="G11" s="17"/>
      <c r="H11" s="17"/>
      <c r="I11" s="17"/>
      <c r="J11" s="17"/>
      <c r="K11" s="17"/>
      <c r="L11" s="17"/>
      <c r="M11" s="17"/>
      <c r="N11" s="17"/>
      <c r="O11" s="17"/>
      <c r="P11" s="17"/>
      <c r="Q11" s="17">
        <v>499328.62999999989</v>
      </c>
      <c r="R11" s="17"/>
    </row>
    <row r="12" spans="1:18">
      <c r="A12" s="368">
        <v>5</v>
      </c>
      <c r="B12" s="392" t="s">
        <v>631</v>
      </c>
      <c r="C12" s="528">
        <v>27730010188.836407</v>
      </c>
      <c r="D12" s="17">
        <v>147467776.12037912</v>
      </c>
      <c r="E12" s="17">
        <v>7867746906.011178</v>
      </c>
      <c r="F12" s="17">
        <v>16714760477.989492</v>
      </c>
      <c r="G12" s="17">
        <v>1390664655.1471336</v>
      </c>
      <c r="H12" s="17">
        <v>1597861241.5412421</v>
      </c>
      <c r="I12" s="17">
        <v>11509132.025721228</v>
      </c>
      <c r="J12" s="17"/>
      <c r="K12" s="17"/>
      <c r="L12" s="17"/>
      <c r="M12" s="17"/>
      <c r="N12" s="17"/>
      <c r="O12" s="17"/>
      <c r="P12" s="17"/>
      <c r="Q12" s="17">
        <v>27730010188.836407</v>
      </c>
      <c r="R12" s="17">
        <v>27730010188.836407</v>
      </c>
    </row>
    <row r="13" spans="1:18" hidden="1">
      <c r="A13" s="368">
        <v>6</v>
      </c>
      <c r="B13" s="393" t="s">
        <v>632</v>
      </c>
      <c r="C13" s="11"/>
      <c r="D13" s="11"/>
      <c r="E13" s="11"/>
      <c r="F13" s="11"/>
      <c r="G13" s="11"/>
      <c r="H13" s="11"/>
      <c r="I13" s="11"/>
      <c r="J13" s="11"/>
      <c r="K13" s="11"/>
      <c r="L13" s="11"/>
      <c r="M13" s="11"/>
      <c r="N13" s="11"/>
      <c r="O13" s="11"/>
      <c r="P13" s="11"/>
      <c r="Q13" s="11"/>
      <c r="R13" s="11"/>
    </row>
    <row r="14" spans="1:18" hidden="1">
      <c r="A14" s="368">
        <v>7</v>
      </c>
      <c r="B14" s="392" t="s">
        <v>628</v>
      </c>
      <c r="C14" s="11"/>
      <c r="D14" s="11"/>
      <c r="E14" s="11"/>
      <c r="F14" s="11"/>
      <c r="G14" s="11"/>
      <c r="H14" s="11"/>
      <c r="I14" s="11"/>
      <c r="J14" s="11"/>
      <c r="K14" s="11"/>
      <c r="L14" s="11"/>
      <c r="M14" s="11"/>
      <c r="N14" s="11"/>
      <c r="O14" s="11"/>
      <c r="P14" s="11"/>
      <c r="Q14" s="11"/>
      <c r="R14" s="11"/>
    </row>
    <row r="15" spans="1:18" hidden="1">
      <c r="A15" s="368">
        <v>8</v>
      </c>
      <c r="B15" s="392" t="s">
        <v>629</v>
      </c>
      <c r="C15" s="11"/>
      <c r="D15" s="11"/>
      <c r="E15" s="11"/>
      <c r="F15" s="11"/>
      <c r="G15" s="11"/>
      <c r="H15" s="11"/>
      <c r="I15" s="11"/>
      <c r="J15" s="11"/>
      <c r="K15" s="11"/>
      <c r="L15" s="11"/>
      <c r="M15" s="11"/>
      <c r="N15" s="11"/>
      <c r="O15" s="11"/>
      <c r="P15" s="11"/>
      <c r="Q15" s="11"/>
      <c r="R15" s="11"/>
    </row>
    <row r="16" spans="1:18" hidden="1">
      <c r="A16" s="368">
        <v>9</v>
      </c>
      <c r="B16" s="392" t="s">
        <v>630</v>
      </c>
      <c r="C16" s="11"/>
      <c r="D16" s="11"/>
      <c r="E16" s="11"/>
      <c r="F16" s="11"/>
      <c r="G16" s="11"/>
      <c r="H16" s="11"/>
      <c r="I16" s="11"/>
      <c r="J16" s="11"/>
      <c r="K16" s="11"/>
      <c r="L16" s="11"/>
      <c r="M16" s="11"/>
      <c r="N16" s="11"/>
      <c r="O16" s="11"/>
      <c r="P16" s="11"/>
      <c r="Q16" s="11"/>
      <c r="R16" s="11"/>
    </row>
    <row r="17" spans="1:18" ht="15" hidden="1" customHeight="1">
      <c r="A17" s="368">
        <v>10</v>
      </c>
      <c r="B17" s="392" t="s">
        <v>631</v>
      </c>
      <c r="C17" s="11"/>
      <c r="D17" s="11"/>
      <c r="E17" s="11"/>
      <c r="F17" s="11"/>
      <c r="G17" s="11"/>
      <c r="H17" s="11"/>
      <c r="I17" s="11"/>
      <c r="J17" s="11"/>
      <c r="K17" s="11"/>
      <c r="L17" s="11"/>
      <c r="M17" s="11"/>
      <c r="N17" s="11"/>
      <c r="O17" s="11"/>
      <c r="P17" s="11"/>
      <c r="Q17" s="11"/>
      <c r="R17" s="11"/>
    </row>
    <row r="18" spans="1:18">
      <c r="A18"/>
      <c r="B18"/>
      <c r="C18"/>
      <c r="D18"/>
      <c r="E18"/>
      <c r="F18"/>
      <c r="G18"/>
      <c r="H18"/>
      <c r="I18"/>
      <c r="J18"/>
      <c r="K18"/>
      <c r="L18"/>
      <c r="M18"/>
      <c r="N18"/>
      <c r="O18"/>
      <c r="P18"/>
      <c r="Q18"/>
      <c r="R18"/>
    </row>
    <row r="19" spans="1:18" ht="49.5" customHeight="1">
      <c r="A19" s="629" t="s">
        <v>633</v>
      </c>
      <c r="B19" s="629"/>
      <c r="C19" s="629"/>
      <c r="D19" s="629"/>
      <c r="E19" s="629"/>
      <c r="F19" s="629"/>
      <c r="G19" s="629"/>
      <c r="H19" s="629"/>
      <c r="I19" s="629"/>
      <c r="J19" s="629"/>
      <c r="K19" s="629"/>
      <c r="L19" s="629"/>
      <c r="M19" s="629"/>
      <c r="N19" s="629"/>
      <c r="O19" s="629"/>
      <c r="P19" s="629"/>
      <c r="Q19" s="629"/>
      <c r="R19" s="629"/>
    </row>
    <row r="20" spans="1:18" ht="21" customHeight="1">
      <c r="A20" s="629" t="s">
        <v>634</v>
      </c>
      <c r="B20" s="629"/>
      <c r="C20" s="629"/>
      <c r="D20" s="629"/>
      <c r="E20" s="629"/>
      <c r="F20" s="629"/>
      <c r="G20" s="629"/>
      <c r="H20" s="629"/>
      <c r="I20" s="629"/>
      <c r="J20" s="629"/>
      <c r="K20" s="629"/>
      <c r="L20" s="629"/>
      <c r="M20" s="629"/>
      <c r="N20" s="629"/>
      <c r="O20" s="629"/>
      <c r="P20" s="629"/>
      <c r="Q20" s="629"/>
      <c r="R20" s="629"/>
    </row>
    <row r="21" spans="1:18" ht="43" customHeight="1">
      <c r="A21" s="629" t="s">
        <v>635</v>
      </c>
      <c r="B21" s="629"/>
      <c r="C21" s="629"/>
      <c r="D21" s="629"/>
      <c r="E21" s="629"/>
      <c r="F21" s="629"/>
      <c r="G21" s="629"/>
      <c r="H21" s="629"/>
      <c r="I21" s="629"/>
      <c r="J21" s="629"/>
      <c r="K21" s="629"/>
      <c r="L21" s="629"/>
      <c r="M21" s="629"/>
      <c r="N21" s="629"/>
      <c r="O21" s="629"/>
      <c r="P21" s="629"/>
      <c r="Q21" s="629"/>
      <c r="R21" s="629"/>
    </row>
    <row r="22" spans="1:18">
      <c r="A22" s="629" t="s">
        <v>636</v>
      </c>
      <c r="B22" s="629"/>
      <c r="C22" s="629"/>
      <c r="D22" s="629"/>
      <c r="E22" s="629"/>
      <c r="F22" s="629"/>
      <c r="G22" s="629"/>
      <c r="H22" s="629"/>
      <c r="I22" s="629"/>
      <c r="J22" s="629"/>
      <c r="K22" s="629"/>
      <c r="L22" s="629"/>
      <c r="M22" s="629"/>
      <c r="N22" s="629"/>
      <c r="O22" s="629"/>
      <c r="P22" s="629"/>
      <c r="Q22" s="629"/>
      <c r="R22" s="629"/>
    </row>
    <row r="23" spans="1:18">
      <c r="A23" s="629" t="s">
        <v>637</v>
      </c>
      <c r="B23" s="629"/>
      <c r="C23" s="629"/>
      <c r="D23" s="629"/>
      <c r="E23" s="629"/>
      <c r="F23" s="629"/>
      <c r="G23" s="629"/>
      <c r="H23" s="629"/>
      <c r="I23" s="629"/>
      <c r="J23" s="629"/>
      <c r="K23" s="629"/>
      <c r="L23" s="629"/>
      <c r="M23" s="629"/>
      <c r="N23" s="629"/>
      <c r="O23" s="629"/>
      <c r="P23" s="629"/>
      <c r="Q23" s="629"/>
      <c r="R23" s="629"/>
    </row>
    <row r="24" spans="1:18">
      <c r="A24" s="6"/>
      <c r="B24" s="120" t="s">
        <v>262</v>
      </c>
      <c r="C24" s="126" t="s">
        <v>119</v>
      </c>
      <c r="D24" s="126" t="s">
        <v>120</v>
      </c>
      <c r="E24" s="126" t="s">
        <v>121</v>
      </c>
      <c r="F24" s="126" t="s">
        <v>171</v>
      </c>
      <c r="G24" s="126" t="s">
        <v>172</v>
      </c>
      <c r="H24" s="126" t="s">
        <v>250</v>
      </c>
      <c r="I24" s="126" t="s">
        <v>251</v>
      </c>
      <c r="J24" s="126" t="s">
        <v>252</v>
      </c>
      <c r="K24" s="126" t="s">
        <v>253</v>
      </c>
      <c r="L24" s="126" t="s">
        <v>254</v>
      </c>
      <c r="M24" s="126" t="s">
        <v>255</v>
      </c>
      <c r="N24" s="126" t="s">
        <v>256</v>
      </c>
      <c r="O24" s="126" t="s">
        <v>257</v>
      </c>
      <c r="P24" s="126" t="s">
        <v>266</v>
      </c>
      <c r="Q24" s="126" t="s">
        <v>267</v>
      </c>
      <c r="R24" s="126" t="s">
        <v>268</v>
      </c>
    </row>
    <row r="25" spans="1:18" ht="18" customHeight="1">
      <c r="A25" s="6"/>
      <c r="B25" s="388"/>
      <c r="C25" s="601" t="s">
        <v>608</v>
      </c>
      <c r="D25" s="601"/>
      <c r="E25" s="601"/>
      <c r="F25" s="601"/>
      <c r="G25" s="601"/>
      <c r="H25" s="601"/>
      <c r="I25" s="601"/>
      <c r="J25" s="601"/>
      <c r="K25" s="601"/>
      <c r="L25" s="601"/>
      <c r="M25" s="601"/>
      <c r="N25" s="601"/>
      <c r="O25" s="601"/>
      <c r="P25" s="601"/>
      <c r="Q25" s="601"/>
      <c r="R25" s="591"/>
    </row>
    <row r="26" spans="1:18" ht="35.15" customHeight="1">
      <c r="A26" s="6"/>
      <c r="B26" s="379"/>
      <c r="C26" s="390"/>
      <c r="D26" s="587" t="s">
        <v>609</v>
      </c>
      <c r="E26" s="588"/>
      <c r="F26" s="588"/>
      <c r="G26" s="588"/>
      <c r="H26" s="588"/>
      <c r="I26" s="588"/>
      <c r="J26" s="587" t="s">
        <v>610</v>
      </c>
      <c r="K26" s="588"/>
      <c r="L26" s="588"/>
      <c r="M26" s="588"/>
      <c r="N26" s="588"/>
      <c r="O26" s="588"/>
      <c r="P26" s="589"/>
      <c r="Q26" s="590" t="s">
        <v>611</v>
      </c>
      <c r="R26" s="591"/>
    </row>
    <row r="27" spans="1:18" ht="93.65" customHeight="1">
      <c r="A27" s="117"/>
      <c r="B27" s="380" t="s">
        <v>612</v>
      </c>
      <c r="C27" s="389"/>
      <c r="D27" s="509" t="s">
        <v>613</v>
      </c>
      <c r="E27" s="509" t="s">
        <v>614</v>
      </c>
      <c r="F27" s="509" t="s">
        <v>615</v>
      </c>
      <c r="G27" s="509" t="s">
        <v>616</v>
      </c>
      <c r="H27" s="509" t="s">
        <v>617</v>
      </c>
      <c r="I27" s="509" t="s">
        <v>618</v>
      </c>
      <c r="J27" s="511" t="s">
        <v>619</v>
      </c>
      <c r="K27" s="511" t="s">
        <v>620</v>
      </c>
      <c r="L27" s="511" t="s">
        <v>621</v>
      </c>
      <c r="M27" s="511" t="s">
        <v>622</v>
      </c>
      <c r="N27" s="511" t="s">
        <v>623</v>
      </c>
      <c r="O27" s="511" t="s">
        <v>624</v>
      </c>
      <c r="P27" s="511" t="s">
        <v>625</v>
      </c>
      <c r="Q27" s="380"/>
      <c r="R27" s="514" t="s">
        <v>626</v>
      </c>
    </row>
    <row r="28" spans="1:18">
      <c r="A28" s="369">
        <v>1</v>
      </c>
      <c r="B28" s="391" t="s">
        <v>627</v>
      </c>
      <c r="C28" s="247">
        <v>53035542292.945396</v>
      </c>
      <c r="D28" s="247">
        <v>1084221525.9581902</v>
      </c>
      <c r="E28" s="247">
        <v>11508604928.07477</v>
      </c>
      <c r="F28" s="247">
        <v>19770671037.563469</v>
      </c>
      <c r="G28" s="247">
        <v>2057186767.3428679</v>
      </c>
      <c r="H28" s="247">
        <v>1732412525.9448717</v>
      </c>
      <c r="I28" s="247">
        <v>25859203.768518206</v>
      </c>
      <c r="J28" s="247">
        <v>281010993.24516004</v>
      </c>
      <c r="K28" s="247">
        <v>2774965936.2267079</v>
      </c>
      <c r="L28" s="247">
        <v>996505388.50046563</v>
      </c>
      <c r="M28" s="247">
        <v>1333636041.0299067</v>
      </c>
      <c r="N28" s="247">
        <v>998318108.14041984</v>
      </c>
      <c r="O28" s="247">
        <v>227130557.00024834</v>
      </c>
      <c r="P28" s="247">
        <v>78866193.071371228</v>
      </c>
      <c r="Q28" s="247">
        <v>46345109075.732735</v>
      </c>
      <c r="R28" s="247">
        <v>29488522771.438324</v>
      </c>
    </row>
    <row r="29" spans="1:18">
      <c r="A29" s="368">
        <v>2</v>
      </c>
      <c r="B29" s="392" t="s">
        <v>628</v>
      </c>
      <c r="C29" s="17">
        <v>7777445704.8502769</v>
      </c>
      <c r="D29" s="17">
        <v>141475232.66845205</v>
      </c>
      <c r="E29" s="17">
        <v>649335480.99671674</v>
      </c>
      <c r="F29" s="17">
        <v>371256427.48588222</v>
      </c>
      <c r="G29" s="17">
        <v>101228338.71158187</v>
      </c>
      <c r="H29" s="17">
        <v>40921425.361097172</v>
      </c>
      <c r="I29" s="17">
        <v>9020178.597761957</v>
      </c>
      <c r="J29" s="17">
        <v>66296290.615071051</v>
      </c>
      <c r="K29" s="17">
        <v>505219377.144445</v>
      </c>
      <c r="L29" s="17">
        <v>127309376.1350435</v>
      </c>
      <c r="M29" s="17">
        <v>76126805.949791476</v>
      </c>
      <c r="N29" s="17">
        <v>42441830.526115</v>
      </c>
      <c r="O29" s="17">
        <v>37976579.299065448</v>
      </c>
      <c r="P29" s="17">
        <v>28210348.05073002</v>
      </c>
      <c r="Q29" s="17">
        <v>6893865097.1300211</v>
      </c>
      <c r="R29" s="17">
        <v>429656476.10122997</v>
      </c>
    </row>
    <row r="30" spans="1:18">
      <c r="A30" s="368">
        <v>3</v>
      </c>
      <c r="B30" s="392" t="s">
        <v>629</v>
      </c>
      <c r="C30" s="17">
        <v>45257566370.025803</v>
      </c>
      <c r="D30" s="17">
        <v>942746293.28973746</v>
      </c>
      <c r="E30" s="17">
        <v>10859269447.077984</v>
      </c>
      <c r="F30" s="17">
        <v>19399414610.077572</v>
      </c>
      <c r="G30" s="17">
        <v>1955958428.6312859</v>
      </c>
      <c r="H30" s="17">
        <v>1691491100.583777</v>
      </c>
      <c r="I30" s="17">
        <v>16839025.170756239</v>
      </c>
      <c r="J30" s="17">
        <v>214714702.63008928</v>
      </c>
      <c r="K30" s="17">
        <v>2269746559.0822654</v>
      </c>
      <c r="L30" s="17">
        <v>869196012.36542475</v>
      </c>
      <c r="M30" s="17">
        <v>1257509235.0801139</v>
      </c>
      <c r="N30" s="17">
        <v>955876277.61430335</v>
      </c>
      <c r="O30" s="17">
        <v>189153977.70118257</v>
      </c>
      <c r="P30" s="17">
        <v>50655845.020641364</v>
      </c>
      <c r="Q30" s="17">
        <v>39450713760.532669</v>
      </c>
      <c r="R30" s="17">
        <v>29058866295.33699</v>
      </c>
    </row>
    <row r="31" spans="1:18">
      <c r="A31" s="368">
        <v>4</v>
      </c>
      <c r="B31" s="392" t="s">
        <v>630</v>
      </c>
      <c r="C31" s="17">
        <v>530218.0700000003</v>
      </c>
      <c r="D31" s="17"/>
      <c r="E31" s="17"/>
      <c r="F31" s="17"/>
      <c r="G31" s="17"/>
      <c r="H31" s="17"/>
      <c r="I31" s="17"/>
      <c r="J31" s="17"/>
      <c r="K31" s="17"/>
      <c r="L31" s="17"/>
      <c r="M31" s="17"/>
      <c r="N31" s="17"/>
      <c r="O31" s="17"/>
      <c r="P31" s="17"/>
      <c r="Q31" s="17">
        <v>530218.0700000003</v>
      </c>
      <c r="R31" s="17"/>
    </row>
    <row r="32" spans="1:18">
      <c r="A32" s="368">
        <v>5</v>
      </c>
      <c r="B32" s="392" t="s">
        <v>631</v>
      </c>
      <c r="C32" s="528">
        <v>29488522771.438324</v>
      </c>
      <c r="D32" s="17">
        <v>143923753.22172391</v>
      </c>
      <c r="E32" s="17">
        <v>8334126794.4521294</v>
      </c>
      <c r="F32" s="17">
        <v>17823352990.97163</v>
      </c>
      <c r="G32" s="17">
        <v>1484319788.095475</v>
      </c>
      <c r="H32" s="17">
        <v>1690818750.9849372</v>
      </c>
      <c r="I32" s="17">
        <v>11980693.7122615</v>
      </c>
      <c r="J32" s="17"/>
      <c r="K32" s="17"/>
      <c r="L32" s="17"/>
      <c r="M32" s="17"/>
      <c r="N32" s="17"/>
      <c r="O32" s="17"/>
      <c r="P32" s="17"/>
      <c r="Q32" s="17">
        <v>29488522771.438324</v>
      </c>
      <c r="R32" s="17">
        <v>29488522771.438324</v>
      </c>
    </row>
    <row r="33" spans="1:18">
      <c r="A33" s="526"/>
      <c r="B33" s="526"/>
      <c r="C33" s="526"/>
      <c r="D33" s="526"/>
      <c r="E33" s="526"/>
      <c r="F33" s="526"/>
      <c r="G33" s="526"/>
      <c r="H33" s="526"/>
      <c r="I33" s="526"/>
      <c r="J33" s="526"/>
      <c r="K33" s="526"/>
      <c r="L33" s="526"/>
      <c r="M33" s="526"/>
      <c r="N33" s="526"/>
      <c r="O33" s="526"/>
      <c r="P33" s="526"/>
      <c r="Q33" s="526"/>
      <c r="R33" s="526"/>
    </row>
  </sheetData>
  <mergeCells count="13">
    <mergeCell ref="C5:R5"/>
    <mergeCell ref="D6:I6"/>
    <mergeCell ref="J6:P6"/>
    <mergeCell ref="Q6:R6"/>
    <mergeCell ref="A19:R19"/>
    <mergeCell ref="C25:R25"/>
    <mergeCell ref="D26:I26"/>
    <mergeCell ref="J26:P26"/>
    <mergeCell ref="Q26:R26"/>
    <mergeCell ref="A20:R20"/>
    <mergeCell ref="A21:R21"/>
    <mergeCell ref="A22:R22"/>
    <mergeCell ref="A23:R23"/>
  </mergeCells>
  <pageMargins left="0.7" right="0.7" top="0.75" bottom="0.75" header="0.3" footer="0.3"/>
  <pageSetup paperSize="9" scale="64"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BADC6-A9F6-4557-AB56-9481870D3B54}">
  <dimension ref="A1:G5"/>
  <sheetViews>
    <sheetView showGridLines="0" zoomScaleNormal="100" workbookViewId="0">
      <selection activeCell="H1" sqref="H1"/>
    </sheetView>
  </sheetViews>
  <sheetFormatPr defaultColWidth="8.58203125" defaultRowHeight="14.5"/>
  <cols>
    <col min="1" max="1" width="6.5" style="354" customWidth="1"/>
    <col min="2" max="6" width="20" style="354" customWidth="1"/>
    <col min="7" max="16384" width="8.58203125" style="354"/>
  </cols>
  <sheetData>
    <row r="1" spans="1:7" s="410" customFormat="1" ht="18.5">
      <c r="A1" s="3" t="s">
        <v>638</v>
      </c>
      <c r="B1" s="344"/>
      <c r="C1" s="344"/>
      <c r="D1" s="344"/>
      <c r="E1" s="344"/>
      <c r="F1" s="344"/>
      <c r="G1" s="344"/>
    </row>
    <row r="2" spans="1:7" s="410" customFormat="1" ht="14.15" customHeight="1">
      <c r="A2" s="3"/>
      <c r="B2" s="344"/>
      <c r="C2" s="344"/>
      <c r="D2" s="344"/>
      <c r="E2" s="344"/>
      <c r="F2" s="344"/>
      <c r="G2" s="344"/>
    </row>
    <row r="3" spans="1:7" s="410" customFormat="1">
      <c r="A3" s="412"/>
      <c r="B3" s="344"/>
      <c r="C3" s="344"/>
      <c r="D3" s="344"/>
      <c r="E3" s="344"/>
      <c r="F3" s="344"/>
      <c r="G3" s="344"/>
    </row>
    <row r="4" spans="1:7" ht="94.5" customHeight="1">
      <c r="A4" s="568" t="s">
        <v>1266</v>
      </c>
      <c r="B4" s="568"/>
      <c r="C4" s="568"/>
      <c r="D4" s="568"/>
      <c r="E4" s="568"/>
      <c r="F4" s="568"/>
      <c r="G4" s="568"/>
    </row>
    <row r="5" spans="1:7">
      <c r="A5"/>
      <c r="B5"/>
      <c r="C5"/>
      <c r="D5"/>
      <c r="E5"/>
      <c r="F5"/>
      <c r="G5"/>
    </row>
  </sheetData>
  <mergeCells count="1">
    <mergeCell ref="A4:G4"/>
  </mergeCell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7254B-E1CA-4862-A054-2DED3B146D08}">
  <sheetPr>
    <pageSetUpPr fitToPage="1"/>
  </sheetPr>
  <dimension ref="A1:Q46"/>
  <sheetViews>
    <sheetView showGridLines="0" zoomScaleNormal="100" workbookViewId="0">
      <selection activeCell="G62" sqref="G62"/>
    </sheetView>
  </sheetViews>
  <sheetFormatPr defaultColWidth="8.58203125" defaultRowHeight="14.5"/>
  <cols>
    <col min="1" max="1" width="2.83203125" style="35" customWidth="1"/>
    <col min="2" max="2" width="48.83203125" style="35" customWidth="1"/>
    <col min="3" max="3" width="12.58203125" style="35" bestFit="1" customWidth="1"/>
    <col min="4" max="7" width="11.83203125" style="35" bestFit="1" customWidth="1"/>
    <col min="8" max="8" width="9.33203125" style="35" bestFit="1" customWidth="1"/>
    <col min="9" max="9" width="10.83203125" style="35" bestFit="1" customWidth="1"/>
    <col min="10" max="10" width="11.83203125" style="35" bestFit="1" customWidth="1"/>
    <col min="11" max="11" width="12.58203125" style="35" bestFit="1" customWidth="1"/>
    <col min="12" max="12" width="11.83203125" style="35" bestFit="1" customWidth="1"/>
    <col min="13" max="13" width="10.83203125" style="35" bestFit="1" customWidth="1"/>
    <col min="14" max="16" width="10.58203125" style="35" bestFit="1" customWidth="1"/>
    <col min="17" max="17" width="0" style="35" hidden="1" customWidth="1"/>
    <col min="18" max="16384" width="8.58203125" style="35"/>
  </cols>
  <sheetData>
    <row r="1" spans="1:17" ht="18.5">
      <c r="A1" s="3" t="s">
        <v>639</v>
      </c>
      <c r="B1" s="9"/>
      <c r="C1" s="9"/>
      <c r="D1" s="9"/>
      <c r="E1" s="9"/>
      <c r="F1" s="9"/>
      <c r="G1" s="9"/>
      <c r="H1" s="9"/>
      <c r="I1" s="9"/>
      <c r="J1" s="9"/>
      <c r="K1" s="9"/>
      <c r="L1" s="9"/>
      <c r="M1" s="9"/>
      <c r="N1" s="9"/>
      <c r="O1" s="9"/>
      <c r="P1" s="9"/>
    </row>
    <row r="2" spans="1:17">
      <c r="A2" s="9"/>
      <c r="B2" s="9"/>
      <c r="C2" s="9"/>
      <c r="D2" s="9"/>
      <c r="E2" s="9"/>
      <c r="F2" s="9"/>
      <c r="G2" s="9"/>
      <c r="H2" s="9"/>
      <c r="I2" s="9"/>
      <c r="J2" s="9"/>
      <c r="K2" s="9"/>
      <c r="L2" s="9"/>
      <c r="M2" s="9"/>
      <c r="N2" s="9"/>
      <c r="O2" s="9"/>
      <c r="P2" s="9"/>
    </row>
    <row r="3" spans="1:17" s="346" customFormat="1" ht="12">
      <c r="A3" s="381"/>
      <c r="B3" s="120" t="s">
        <v>1207</v>
      </c>
      <c r="C3" s="381"/>
      <c r="D3" s="381"/>
      <c r="E3" s="381"/>
      <c r="F3" s="381"/>
      <c r="G3" s="381"/>
      <c r="H3" s="381"/>
      <c r="I3" s="381"/>
      <c r="J3" s="381"/>
      <c r="K3" s="381"/>
      <c r="L3" s="381"/>
      <c r="M3" s="381"/>
      <c r="N3" s="381"/>
      <c r="O3" s="381"/>
      <c r="P3" s="381"/>
    </row>
    <row r="4" spans="1:17" s="342" customFormat="1" ht="12">
      <c r="A4" s="365"/>
      <c r="B4" s="382" t="s">
        <v>119</v>
      </c>
      <c r="C4" s="383" t="s">
        <v>120</v>
      </c>
      <c r="D4" s="383" t="s">
        <v>121</v>
      </c>
      <c r="E4" s="383" t="s">
        <v>171</v>
      </c>
      <c r="F4" s="383" t="s">
        <v>172</v>
      </c>
      <c r="G4" s="383" t="s">
        <v>250</v>
      </c>
      <c r="H4" s="383" t="s">
        <v>251</v>
      </c>
      <c r="I4" s="383" t="s">
        <v>252</v>
      </c>
      <c r="J4" s="383" t="s">
        <v>253</v>
      </c>
      <c r="K4" s="383" t="s">
        <v>254</v>
      </c>
      <c r="L4" s="383" t="s">
        <v>255</v>
      </c>
      <c r="M4" s="384" t="s">
        <v>256</v>
      </c>
      <c r="N4" s="384" t="s">
        <v>257</v>
      </c>
      <c r="O4" s="384" t="s">
        <v>266</v>
      </c>
      <c r="P4" s="384" t="s">
        <v>640</v>
      </c>
    </row>
    <row r="5" spans="1:17" s="342" customFormat="1" ht="31" customHeight="1">
      <c r="A5" s="365"/>
      <c r="B5" s="630" t="s">
        <v>641</v>
      </c>
      <c r="C5" s="633" t="s">
        <v>532</v>
      </c>
      <c r="D5" s="634"/>
      <c r="E5" s="634"/>
      <c r="F5" s="634"/>
      <c r="G5" s="634"/>
      <c r="H5" s="634"/>
      <c r="I5" s="634"/>
      <c r="J5" s="634"/>
      <c r="K5" s="634"/>
      <c r="L5" s="634"/>
      <c r="M5" s="634"/>
      <c r="N5" s="634"/>
      <c r="O5" s="634"/>
      <c r="P5" s="635"/>
    </row>
    <row r="6" spans="1:17" s="342" customFormat="1" ht="22.5" customHeight="1">
      <c r="A6" s="365"/>
      <c r="B6" s="631"/>
      <c r="C6" s="377"/>
      <c r="D6" s="636" t="s">
        <v>642</v>
      </c>
      <c r="E6" s="637"/>
      <c r="F6" s="637"/>
      <c r="G6" s="637"/>
      <c r="H6" s="637"/>
      <c r="I6" s="637"/>
      <c r="J6" s="637"/>
      <c r="K6" s="637"/>
      <c r="L6" s="637"/>
      <c r="M6" s="637"/>
      <c r="N6" s="637"/>
      <c r="O6" s="637"/>
      <c r="P6" s="638"/>
    </row>
    <row r="7" spans="1:17" s="342" customFormat="1" ht="50.5" customHeight="1">
      <c r="A7" s="365"/>
      <c r="B7" s="631"/>
      <c r="C7" s="377"/>
      <c r="D7" s="636" t="s">
        <v>643</v>
      </c>
      <c r="E7" s="637"/>
      <c r="F7" s="637"/>
      <c r="G7" s="637"/>
      <c r="H7" s="638"/>
      <c r="I7" s="639" t="s">
        <v>644</v>
      </c>
      <c r="J7" s="639" t="s">
        <v>645</v>
      </c>
      <c r="K7" s="639" t="s">
        <v>646</v>
      </c>
      <c r="L7" s="630" t="s">
        <v>545</v>
      </c>
      <c r="M7" s="630" t="s">
        <v>544</v>
      </c>
      <c r="N7" s="590" t="s">
        <v>323</v>
      </c>
      <c r="O7" s="601"/>
      <c r="P7" s="591"/>
    </row>
    <row r="8" spans="1:17" s="342" customFormat="1" ht="81" customHeight="1">
      <c r="A8" s="378"/>
      <c r="B8" s="632"/>
      <c r="C8" s="366"/>
      <c r="D8" s="159" t="s">
        <v>536</v>
      </c>
      <c r="E8" s="159" t="s">
        <v>537</v>
      </c>
      <c r="F8" s="159" t="s">
        <v>538</v>
      </c>
      <c r="G8" s="159" t="s">
        <v>539</v>
      </c>
      <c r="H8" s="367" t="s">
        <v>540</v>
      </c>
      <c r="I8" s="640"/>
      <c r="J8" s="640"/>
      <c r="K8" s="640"/>
      <c r="L8" s="632"/>
      <c r="M8" s="632"/>
      <c r="N8" s="385"/>
      <c r="O8" s="33" t="s">
        <v>647</v>
      </c>
      <c r="P8" s="33" t="s">
        <v>544</v>
      </c>
    </row>
    <row r="9" spans="1:17" s="342" customFormat="1" ht="15" customHeight="1">
      <c r="A9" s="365">
        <v>1</v>
      </c>
      <c r="B9" s="365" t="s">
        <v>548</v>
      </c>
      <c r="C9" s="17">
        <v>1305619355.1400001</v>
      </c>
      <c r="D9" s="17">
        <v>648855449.13999999</v>
      </c>
      <c r="E9" s="17">
        <v>257651724.06</v>
      </c>
      <c r="F9" s="17">
        <v>286365451.44</v>
      </c>
      <c r="G9" s="17">
        <v>83068307.129999995</v>
      </c>
      <c r="H9" s="527">
        <v>7.14</v>
      </c>
      <c r="I9" s="17">
        <v>523326408.13999999</v>
      </c>
      <c r="J9" s="17"/>
      <c r="K9" s="17">
        <v>752614523.63</v>
      </c>
      <c r="L9" s="17">
        <v>185911668.11000001</v>
      </c>
      <c r="M9" s="17">
        <v>70851535.760000005</v>
      </c>
      <c r="N9" s="17">
        <v>-27476929.190000001</v>
      </c>
      <c r="O9" s="17">
        <v>-1792298.38</v>
      </c>
      <c r="P9" s="17">
        <v>-24995921.100000001</v>
      </c>
      <c r="Q9" s="415">
        <f>P9-P33</f>
        <v>1259184.1399999708</v>
      </c>
    </row>
    <row r="10" spans="1:17" s="342" customFormat="1" ht="15" customHeight="1">
      <c r="A10" s="365">
        <v>2</v>
      </c>
      <c r="B10" s="365" t="s">
        <v>549</v>
      </c>
      <c r="C10" s="17">
        <v>123382051.28</v>
      </c>
      <c r="D10" s="17">
        <v>62173702.740000002</v>
      </c>
      <c r="E10" s="17">
        <v>2753909.9</v>
      </c>
      <c r="F10" s="17">
        <v>422539.08</v>
      </c>
      <c r="G10" s="17">
        <v>21474371.949999999</v>
      </c>
      <c r="H10" s="527">
        <v>8.92</v>
      </c>
      <c r="I10" s="17"/>
      <c r="J10" s="17">
        <v>86824523.670000002</v>
      </c>
      <c r="K10" s="17"/>
      <c r="L10" s="17">
        <v>11259611.49</v>
      </c>
      <c r="M10" s="17">
        <v>30960153.170000002</v>
      </c>
      <c r="N10" s="17">
        <v>-21570600.559999999</v>
      </c>
      <c r="O10" s="17">
        <v>-106156.93</v>
      </c>
      <c r="P10" s="17">
        <v>-21427279.239999998</v>
      </c>
      <c r="Q10" s="415">
        <f>P10-P34</f>
        <v>373973.20000000298</v>
      </c>
    </row>
    <row r="11" spans="1:17" s="342" customFormat="1" ht="15" customHeight="1">
      <c r="A11" s="365">
        <v>3</v>
      </c>
      <c r="B11" s="365" t="s">
        <v>555</v>
      </c>
      <c r="C11" s="17">
        <v>3671557015.77</v>
      </c>
      <c r="D11" s="17"/>
      <c r="E11" s="17"/>
      <c r="F11" s="17"/>
      <c r="G11" s="17"/>
      <c r="H11" s="527"/>
      <c r="I11" s="17"/>
      <c r="J11" s="17"/>
      <c r="K11" s="17"/>
      <c r="L11" s="17"/>
      <c r="M11" s="17"/>
      <c r="N11" s="17"/>
      <c r="O11" s="17"/>
      <c r="P11" s="17"/>
      <c r="Q11" s="415">
        <f t="shared" ref="Q11:Q21" si="0">P11-P35</f>
        <v>0</v>
      </c>
    </row>
    <row r="12" spans="1:17" s="342" customFormat="1" ht="15" customHeight="1">
      <c r="A12" s="365">
        <v>4</v>
      </c>
      <c r="B12" s="365" t="s">
        <v>580</v>
      </c>
      <c r="C12" s="17">
        <v>4030511391.9699998</v>
      </c>
      <c r="D12" s="17">
        <v>1420779829.6099999</v>
      </c>
      <c r="E12" s="17">
        <v>264156663.02000001</v>
      </c>
      <c r="F12" s="17">
        <v>19375122.48</v>
      </c>
      <c r="G12" s="17">
        <v>47981939.82</v>
      </c>
      <c r="H12" s="527">
        <v>4.05</v>
      </c>
      <c r="I12" s="17"/>
      <c r="J12" s="17">
        <v>1048424111.96</v>
      </c>
      <c r="K12" s="17">
        <v>703869442.97000003</v>
      </c>
      <c r="L12" s="17">
        <v>237858375.68000001</v>
      </c>
      <c r="M12" s="17">
        <v>151759.15</v>
      </c>
      <c r="N12" s="17">
        <v>-931309.87</v>
      </c>
      <c r="O12" s="17">
        <v>-410063.52</v>
      </c>
      <c r="P12" s="17">
        <v>-7345.6</v>
      </c>
      <c r="Q12" s="415">
        <f t="shared" si="0"/>
        <v>81773.56</v>
      </c>
    </row>
    <row r="13" spans="1:17" s="342" customFormat="1" ht="15" customHeight="1">
      <c r="A13" s="365">
        <v>5</v>
      </c>
      <c r="B13" s="365" t="s">
        <v>585</v>
      </c>
      <c r="C13" s="17">
        <v>261586470.56</v>
      </c>
      <c r="D13" s="17">
        <v>20910158.170000002</v>
      </c>
      <c r="E13" s="17">
        <v>31438316.379999999</v>
      </c>
      <c r="F13" s="17">
        <v>14208566.68</v>
      </c>
      <c r="G13" s="17">
        <v>2459893.52</v>
      </c>
      <c r="H13" s="527">
        <v>8.0399999999999991</v>
      </c>
      <c r="I13" s="17"/>
      <c r="J13" s="17"/>
      <c r="K13" s="17">
        <v>69016934.75</v>
      </c>
      <c r="L13" s="17">
        <v>5028295.38</v>
      </c>
      <c r="M13" s="17">
        <v>191106.7</v>
      </c>
      <c r="N13" s="17">
        <v>-67419.75</v>
      </c>
      <c r="O13" s="17">
        <v>-25469.98</v>
      </c>
      <c r="P13" s="17">
        <v>-26526.76</v>
      </c>
      <c r="Q13" s="415">
        <f t="shared" si="0"/>
        <v>-6214</v>
      </c>
    </row>
    <row r="14" spans="1:17" s="342" customFormat="1" ht="15" customHeight="1">
      <c r="A14" s="365">
        <v>6</v>
      </c>
      <c r="B14" s="365" t="s">
        <v>586</v>
      </c>
      <c r="C14" s="17">
        <v>2321675031.71</v>
      </c>
      <c r="D14" s="17">
        <v>76649043.819999993</v>
      </c>
      <c r="E14" s="17">
        <v>16752164.220000001</v>
      </c>
      <c r="F14" s="17">
        <v>33348990.41</v>
      </c>
      <c r="G14" s="17">
        <v>17653998.93</v>
      </c>
      <c r="H14" s="527">
        <v>6.89</v>
      </c>
      <c r="I14" s="17"/>
      <c r="J14" s="17">
        <v>144404197.38</v>
      </c>
      <c r="K14" s="17"/>
      <c r="L14" s="17">
        <v>10660115.310000001</v>
      </c>
      <c r="M14" s="17">
        <v>8621953.4900000002</v>
      </c>
      <c r="N14" s="17">
        <v>-5651320.6200000001</v>
      </c>
      <c r="O14" s="17">
        <v>-488394.23</v>
      </c>
      <c r="P14" s="17">
        <v>-4999433.9400000004</v>
      </c>
      <c r="Q14" s="415">
        <f t="shared" si="0"/>
        <v>102562.90999999922</v>
      </c>
    </row>
    <row r="15" spans="1:17" s="342" customFormat="1" ht="15" customHeight="1">
      <c r="A15" s="365">
        <v>7</v>
      </c>
      <c r="B15" s="365" t="s">
        <v>590</v>
      </c>
      <c r="C15" s="17">
        <v>3152879832.5599999</v>
      </c>
      <c r="D15" s="17"/>
      <c r="E15" s="17"/>
      <c r="F15" s="17"/>
      <c r="G15" s="17"/>
      <c r="H15" s="527"/>
      <c r="I15" s="17"/>
      <c r="J15" s="17"/>
      <c r="K15" s="17"/>
      <c r="L15" s="17"/>
      <c r="M15" s="17"/>
      <c r="N15" s="17"/>
      <c r="O15" s="17"/>
      <c r="P15" s="17"/>
      <c r="Q15" s="415">
        <f t="shared" si="0"/>
        <v>0</v>
      </c>
    </row>
    <row r="16" spans="1:17" s="342" customFormat="1" ht="15" customHeight="1">
      <c r="A16" s="365">
        <v>8</v>
      </c>
      <c r="B16" s="365" t="s">
        <v>591</v>
      </c>
      <c r="C16" s="17">
        <v>1070967656.99</v>
      </c>
      <c r="D16" s="17">
        <v>238483101.13</v>
      </c>
      <c r="E16" s="17">
        <v>92583941.359999999</v>
      </c>
      <c r="F16" s="17">
        <v>22063023.609999999</v>
      </c>
      <c r="G16" s="17">
        <v>44128094.030000001</v>
      </c>
      <c r="H16" s="527">
        <v>6.01</v>
      </c>
      <c r="I16" s="17"/>
      <c r="J16" s="17">
        <v>6952853.96</v>
      </c>
      <c r="K16" s="17">
        <v>390305306.18000001</v>
      </c>
      <c r="L16" s="17">
        <v>39567985.600000001</v>
      </c>
      <c r="M16" s="17">
        <v>7469664.4100000001</v>
      </c>
      <c r="N16" s="17">
        <v>-1393014.28</v>
      </c>
      <c r="O16" s="17">
        <v>-412367.61</v>
      </c>
      <c r="P16" s="17">
        <v>-665933.68000000005</v>
      </c>
      <c r="Q16" s="415">
        <f t="shared" si="0"/>
        <v>-484252.58</v>
      </c>
    </row>
    <row r="17" spans="1:17" s="342" customFormat="1" ht="15" customHeight="1">
      <c r="A17" s="365">
        <v>9</v>
      </c>
      <c r="B17" s="365" t="s">
        <v>598</v>
      </c>
      <c r="C17" s="17">
        <v>14303590349.040001</v>
      </c>
      <c r="D17" s="17">
        <v>4495363971.3699999</v>
      </c>
      <c r="E17" s="17">
        <v>1923763982.8599999</v>
      </c>
      <c r="F17" s="17">
        <v>3817175755.9400001</v>
      </c>
      <c r="G17" s="17">
        <v>4030731643.23</v>
      </c>
      <c r="H17" s="527">
        <v>12.76</v>
      </c>
      <c r="I17" s="17"/>
      <c r="J17" s="17"/>
      <c r="K17" s="17"/>
      <c r="L17" s="17">
        <v>1096207890.8</v>
      </c>
      <c r="M17" s="17">
        <v>235462881.13999999</v>
      </c>
      <c r="N17" s="17">
        <v>-97736222.359999999</v>
      </c>
      <c r="O17" s="17">
        <v>-25936149.77</v>
      </c>
      <c r="P17" s="17">
        <v>-64759522.340000004</v>
      </c>
      <c r="Q17" s="415">
        <f t="shared" si="0"/>
        <v>-10454890.57</v>
      </c>
    </row>
    <row r="18" spans="1:17" s="342" customFormat="1" ht="15" customHeight="1">
      <c r="A18" s="365">
        <v>10</v>
      </c>
      <c r="B18" s="365" t="s">
        <v>648</v>
      </c>
      <c r="C18" s="17">
        <v>43295930919.07</v>
      </c>
      <c r="D18" s="17">
        <v>14354162.279999999</v>
      </c>
      <c r="E18" s="17">
        <v>24323583.850000001</v>
      </c>
      <c r="F18" s="17">
        <v>97253124.629999995</v>
      </c>
      <c r="G18" s="17">
        <v>81567248.459999993</v>
      </c>
      <c r="H18" s="527">
        <v>17.059999999999999</v>
      </c>
      <c r="I18" s="17"/>
      <c r="J18" s="17">
        <v>217498119.21000001</v>
      </c>
      <c r="K18" s="17"/>
      <c r="L18" s="17">
        <v>34439913.090000004</v>
      </c>
      <c r="M18" s="17">
        <v>6629785.0700000003</v>
      </c>
      <c r="N18" s="17">
        <v>-869469.49</v>
      </c>
      <c r="O18" s="17">
        <v>-72556.25</v>
      </c>
      <c r="P18" s="17">
        <v>-783341.6</v>
      </c>
      <c r="Q18" s="415">
        <f t="shared" si="0"/>
        <v>65900.64949605416</v>
      </c>
    </row>
    <row r="19" spans="1:17" s="342" customFormat="1" ht="15" customHeight="1">
      <c r="A19" s="365">
        <v>11</v>
      </c>
      <c r="B19" s="365" t="s">
        <v>649</v>
      </c>
      <c r="C19" s="17">
        <v>6999882721.5799999</v>
      </c>
      <c r="D19" s="17">
        <v>19939138.890000001</v>
      </c>
      <c r="E19" s="17">
        <v>18623323.390000001</v>
      </c>
      <c r="F19" s="17">
        <v>17066934.449999999</v>
      </c>
      <c r="G19" s="17">
        <v>9504018.1500000004</v>
      </c>
      <c r="H19" s="527">
        <v>8.51</v>
      </c>
      <c r="I19" s="17"/>
      <c r="J19" s="17">
        <v>65133414.880000003</v>
      </c>
      <c r="K19" s="17"/>
      <c r="L19" s="17">
        <v>18172537.739999998</v>
      </c>
      <c r="M19" s="17">
        <v>6576731.5099999998</v>
      </c>
      <c r="N19" s="17">
        <v>-884189.46</v>
      </c>
      <c r="O19" s="17">
        <v>-2317.9899999999998</v>
      </c>
      <c r="P19" s="17">
        <v>-871926.93</v>
      </c>
      <c r="Q19" s="415">
        <f t="shared" si="0"/>
        <v>138221.98855350621</v>
      </c>
    </row>
    <row r="20" spans="1:17" s="342" customFormat="1" ht="15" customHeight="1">
      <c r="A20" s="365">
        <v>12</v>
      </c>
      <c r="B20" s="365" t="s">
        <v>650</v>
      </c>
      <c r="C20" s="17">
        <v>499328.63</v>
      </c>
      <c r="D20" s="17"/>
      <c r="E20" s="17"/>
      <c r="F20" s="17"/>
      <c r="G20" s="17"/>
      <c r="H20" s="527"/>
      <c r="I20" s="17"/>
      <c r="J20" s="17"/>
      <c r="K20" s="17"/>
      <c r="L20" s="17"/>
      <c r="M20" s="17"/>
      <c r="N20" s="17"/>
      <c r="O20" s="17"/>
      <c r="P20" s="17"/>
      <c r="Q20" s="415">
        <f t="shared" si="0"/>
        <v>0</v>
      </c>
    </row>
    <row r="21" spans="1:17" s="342" customFormat="1" ht="15" customHeight="1">
      <c r="A21" s="365">
        <v>13</v>
      </c>
      <c r="B21" s="365" t="s">
        <v>651</v>
      </c>
      <c r="C21" s="17">
        <v>4581525836.0900002</v>
      </c>
      <c r="D21" s="17">
        <v>13787298.970000001</v>
      </c>
      <c r="E21" s="17">
        <v>17240415</v>
      </c>
      <c r="F21" s="17"/>
      <c r="G21" s="17">
        <v>42169.93</v>
      </c>
      <c r="H21" s="527">
        <v>5.28</v>
      </c>
      <c r="I21" s="17"/>
      <c r="J21" s="17"/>
      <c r="K21" s="17">
        <v>31069883.899999999</v>
      </c>
      <c r="L21" s="17">
        <v>264470.68</v>
      </c>
      <c r="M21" s="17"/>
      <c r="N21" s="17">
        <v>-8228.01</v>
      </c>
      <c r="O21" s="17">
        <v>-911.37</v>
      </c>
      <c r="P21" s="17"/>
      <c r="Q21" s="415">
        <f t="shared" si="0"/>
        <v>0</v>
      </c>
    </row>
    <row r="22" spans="1:17" s="342" customFormat="1" ht="12">
      <c r="A22" s="6"/>
      <c r="B22" s="6"/>
      <c r="C22" s="6"/>
      <c r="D22" s="365"/>
      <c r="E22" s="365"/>
      <c r="F22" s="365"/>
      <c r="G22" s="365"/>
      <c r="H22" s="365"/>
      <c r="I22" s="365"/>
      <c r="J22" s="365"/>
      <c r="K22" s="365"/>
      <c r="L22" s="365"/>
      <c r="M22" s="365"/>
      <c r="N22" s="365"/>
      <c r="O22" s="365"/>
      <c r="P22" s="365"/>
    </row>
    <row r="23" spans="1:17" s="345" customFormat="1">
      <c r="A23" s="327"/>
      <c r="B23" s="327"/>
      <c r="C23" s="2"/>
      <c r="D23" s="2"/>
      <c r="E23" s="2"/>
      <c r="F23" s="2"/>
      <c r="G23" s="2"/>
      <c r="H23" s="2"/>
      <c r="I23" s="2"/>
      <c r="J23" s="2"/>
      <c r="K23" s="2"/>
      <c r="L23" s="2"/>
      <c r="M23" s="2"/>
      <c r="N23" s="2"/>
      <c r="O23" s="2"/>
      <c r="P23" s="2"/>
    </row>
    <row r="24" spans="1:17" ht="42" customHeight="1">
      <c r="A24" s="568" t="s">
        <v>652</v>
      </c>
      <c r="B24" s="568"/>
      <c r="C24" s="568"/>
      <c r="D24" s="568"/>
      <c r="E24" s="568"/>
      <c r="F24" s="568"/>
      <c r="G24" s="568"/>
      <c r="H24" s="568"/>
      <c r="I24" s="568"/>
      <c r="J24" s="568"/>
      <c r="K24" s="568"/>
      <c r="L24" s="568"/>
      <c r="M24" s="568"/>
      <c r="N24" s="568"/>
      <c r="O24" s="568"/>
      <c r="P24" s="568"/>
    </row>
    <row r="25" spans="1:17" ht="29.5" customHeight="1">
      <c r="A25" s="568" t="s">
        <v>653</v>
      </c>
      <c r="B25" s="568"/>
      <c r="C25" s="568"/>
      <c r="D25" s="568"/>
      <c r="E25" s="568"/>
      <c r="F25" s="568"/>
      <c r="G25" s="568"/>
      <c r="H25" s="568"/>
      <c r="I25" s="568"/>
      <c r="J25" s="568"/>
      <c r="K25" s="568"/>
      <c r="L25" s="568"/>
      <c r="M25" s="568"/>
      <c r="N25" s="568"/>
      <c r="O25" s="568"/>
      <c r="P25" s="568"/>
    </row>
    <row r="26" spans="1:17" ht="29.5" customHeight="1">
      <c r="A26" s="507"/>
      <c r="B26" s="507"/>
      <c r="C26" s="507"/>
      <c r="D26" s="507"/>
      <c r="E26" s="507"/>
      <c r="F26" s="507"/>
      <c r="G26" s="507"/>
      <c r="H26" s="507"/>
      <c r="I26" s="507"/>
      <c r="J26" s="507"/>
      <c r="K26" s="507"/>
      <c r="L26" s="507"/>
      <c r="M26" s="507"/>
      <c r="N26" s="507"/>
      <c r="O26" s="507"/>
      <c r="P26" s="507"/>
    </row>
    <row r="27" spans="1:17">
      <c r="A27" s="9" t="s">
        <v>637</v>
      </c>
      <c r="B27" s="120" t="s">
        <v>96</v>
      </c>
      <c r="C27" s="9"/>
      <c r="D27" s="9"/>
      <c r="E27" s="9"/>
      <c r="F27" s="9"/>
      <c r="G27" s="9"/>
      <c r="H27" s="9"/>
      <c r="I27" s="9"/>
      <c r="J27" s="9"/>
      <c r="K27" s="9"/>
      <c r="L27" s="9"/>
      <c r="M27" s="9"/>
      <c r="N27" s="9"/>
      <c r="O27" s="9"/>
      <c r="P27" s="9"/>
    </row>
    <row r="28" spans="1:17" s="342" customFormat="1" ht="12">
      <c r="A28" s="365"/>
      <c r="B28" s="382" t="s">
        <v>119</v>
      </c>
      <c r="C28" s="383" t="s">
        <v>120</v>
      </c>
      <c r="D28" s="383" t="s">
        <v>121</v>
      </c>
      <c r="E28" s="383" t="s">
        <v>171</v>
      </c>
      <c r="F28" s="383" t="s">
        <v>172</v>
      </c>
      <c r="G28" s="383" t="s">
        <v>250</v>
      </c>
      <c r="H28" s="383" t="s">
        <v>251</v>
      </c>
      <c r="I28" s="383" t="s">
        <v>252</v>
      </c>
      <c r="J28" s="383" t="s">
        <v>253</v>
      </c>
      <c r="K28" s="383" t="s">
        <v>254</v>
      </c>
      <c r="L28" s="383" t="s">
        <v>255</v>
      </c>
      <c r="M28" s="384" t="s">
        <v>256</v>
      </c>
      <c r="N28" s="384" t="s">
        <v>257</v>
      </c>
      <c r="O28" s="384" t="s">
        <v>266</v>
      </c>
      <c r="P28" s="384" t="s">
        <v>640</v>
      </c>
    </row>
    <row r="29" spans="1:17" s="342" customFormat="1" ht="31" customHeight="1">
      <c r="A29" s="365"/>
      <c r="B29" s="630" t="s">
        <v>641</v>
      </c>
      <c r="C29" s="633" t="s">
        <v>532</v>
      </c>
      <c r="D29" s="634"/>
      <c r="E29" s="634"/>
      <c r="F29" s="634"/>
      <c r="G29" s="634"/>
      <c r="H29" s="634"/>
      <c r="I29" s="634"/>
      <c r="J29" s="634"/>
      <c r="K29" s="634"/>
      <c r="L29" s="634"/>
      <c r="M29" s="634"/>
      <c r="N29" s="634"/>
      <c r="O29" s="634"/>
      <c r="P29" s="635"/>
    </row>
    <row r="30" spans="1:17" s="342" customFormat="1" ht="22.5" customHeight="1">
      <c r="A30" s="365"/>
      <c r="B30" s="631"/>
      <c r="C30" s="377"/>
      <c r="D30" s="636" t="s">
        <v>642</v>
      </c>
      <c r="E30" s="637"/>
      <c r="F30" s="637"/>
      <c r="G30" s="637"/>
      <c r="H30" s="637"/>
      <c r="I30" s="637"/>
      <c r="J30" s="637"/>
      <c r="K30" s="637"/>
      <c r="L30" s="637"/>
      <c r="M30" s="637"/>
      <c r="N30" s="637"/>
      <c r="O30" s="637"/>
      <c r="P30" s="638"/>
    </row>
    <row r="31" spans="1:17" s="342" customFormat="1" ht="50.5" customHeight="1">
      <c r="A31" s="365"/>
      <c r="B31" s="631"/>
      <c r="C31" s="377"/>
      <c r="D31" s="636" t="s">
        <v>643</v>
      </c>
      <c r="E31" s="637"/>
      <c r="F31" s="637"/>
      <c r="G31" s="637"/>
      <c r="H31" s="638"/>
      <c r="I31" s="596" t="s">
        <v>644</v>
      </c>
      <c r="J31" s="596" t="s">
        <v>645</v>
      </c>
      <c r="K31" s="596" t="s">
        <v>646</v>
      </c>
      <c r="L31" s="630" t="s">
        <v>545</v>
      </c>
      <c r="M31" s="630" t="s">
        <v>544</v>
      </c>
      <c r="N31" s="590" t="s">
        <v>323</v>
      </c>
      <c r="O31" s="601"/>
      <c r="P31" s="591"/>
    </row>
    <row r="32" spans="1:17" s="342" customFormat="1" ht="81" customHeight="1">
      <c r="A32" s="378"/>
      <c r="B32" s="632"/>
      <c r="C32" s="366"/>
      <c r="D32" s="510" t="s">
        <v>536</v>
      </c>
      <c r="E32" s="510" t="s">
        <v>537</v>
      </c>
      <c r="F32" s="510" t="s">
        <v>538</v>
      </c>
      <c r="G32" s="510" t="s">
        <v>539</v>
      </c>
      <c r="H32" s="367" t="s">
        <v>540</v>
      </c>
      <c r="I32" s="598"/>
      <c r="J32" s="598"/>
      <c r="K32" s="598"/>
      <c r="L32" s="632"/>
      <c r="M32" s="632"/>
      <c r="N32" s="385"/>
      <c r="O32" s="509" t="s">
        <v>647</v>
      </c>
      <c r="P32" s="509" t="s">
        <v>544</v>
      </c>
    </row>
    <row r="33" spans="1:16">
      <c r="A33" s="365">
        <v>1</v>
      </c>
      <c r="B33" s="365" t="s">
        <v>548</v>
      </c>
      <c r="C33" s="17">
        <v>1288078971.8476336</v>
      </c>
      <c r="D33" s="17">
        <v>569647096.10146892</v>
      </c>
      <c r="E33" s="17">
        <v>317376087.72489232</v>
      </c>
      <c r="F33" s="17">
        <v>285463067.72466213</v>
      </c>
      <c r="G33" s="17">
        <v>86687910.292127624</v>
      </c>
      <c r="H33" s="527">
        <v>7.3488545255639233</v>
      </c>
      <c r="I33" s="17">
        <v>544441057.81340694</v>
      </c>
      <c r="J33" s="17"/>
      <c r="K33" s="17">
        <v>714733104.02974308</v>
      </c>
      <c r="L33" s="17">
        <v>199572276.18488884</v>
      </c>
      <c r="M33" s="17">
        <v>71414157.490000054</v>
      </c>
      <c r="N33" s="17">
        <v>-29121519.929999951</v>
      </c>
      <c r="O33" s="17">
        <v>-2109833.3899999992</v>
      </c>
      <c r="P33" s="17">
        <v>-26255105.239999972</v>
      </c>
    </row>
    <row r="34" spans="1:16">
      <c r="A34" s="365">
        <v>2</v>
      </c>
      <c r="B34" s="365" t="s">
        <v>549</v>
      </c>
      <c r="C34" s="17">
        <v>169779552.78476641</v>
      </c>
      <c r="D34" s="17">
        <v>90572331.497559667</v>
      </c>
      <c r="E34" s="17">
        <v>3787782.6074857656</v>
      </c>
      <c r="F34" s="17">
        <v>616190.17316282447</v>
      </c>
      <c r="G34" s="17">
        <v>33347069.609465484</v>
      </c>
      <c r="H34" s="527">
        <v>7.9132773198090911</v>
      </c>
      <c r="I34" s="17"/>
      <c r="J34" s="17">
        <v>128323373.88767383</v>
      </c>
      <c r="K34" s="17"/>
      <c r="L34" s="17">
        <v>8940337.546276046</v>
      </c>
      <c r="M34" s="17">
        <v>30570847.550000001</v>
      </c>
      <c r="N34" s="17">
        <v>-21967331.056954008</v>
      </c>
      <c r="O34" s="17">
        <v>-82011.784954000002</v>
      </c>
      <c r="P34" s="17">
        <v>-21801252.440000001</v>
      </c>
    </row>
    <row r="35" spans="1:16">
      <c r="A35" s="365">
        <v>3</v>
      </c>
      <c r="B35" s="365" t="s">
        <v>555</v>
      </c>
      <c r="C35" s="17">
        <v>4075969120.4449568</v>
      </c>
      <c r="D35" s="17"/>
      <c r="E35" s="17"/>
      <c r="F35" s="17"/>
      <c r="G35" s="17"/>
      <c r="H35" s="527"/>
      <c r="I35" s="17"/>
      <c r="J35" s="17"/>
      <c r="K35" s="17"/>
      <c r="L35" s="17"/>
      <c r="M35" s="17"/>
      <c r="N35" s="17"/>
      <c r="O35" s="17"/>
      <c r="P35" s="17"/>
    </row>
    <row r="36" spans="1:16">
      <c r="A36" s="365">
        <v>4</v>
      </c>
      <c r="B36" s="365" t="s">
        <v>580</v>
      </c>
      <c r="C36" s="17">
        <v>4183616391.6969695</v>
      </c>
      <c r="D36" s="17">
        <v>1398085892.3801901</v>
      </c>
      <c r="E36" s="17">
        <v>284512020.50379878</v>
      </c>
      <c r="F36" s="17">
        <v>20047105.01958828</v>
      </c>
      <c r="G36" s="17">
        <v>101016410.69155794</v>
      </c>
      <c r="H36" s="527">
        <v>4.8441032233575019</v>
      </c>
      <c r="I36" s="17"/>
      <c r="J36" s="17">
        <v>1101436656.8852587</v>
      </c>
      <c r="K36" s="17">
        <v>702224771.70987606</v>
      </c>
      <c r="L36" s="17">
        <v>192581708.89361078</v>
      </c>
      <c r="M36" s="17">
        <v>151507.91</v>
      </c>
      <c r="N36" s="17">
        <v>-1089537.2635810007</v>
      </c>
      <c r="O36" s="17">
        <v>-542869.78000000014</v>
      </c>
      <c r="P36" s="17">
        <v>-89119.16</v>
      </c>
    </row>
    <row r="37" spans="1:16">
      <c r="A37" s="365">
        <v>5</v>
      </c>
      <c r="B37" s="407" t="s">
        <v>585</v>
      </c>
      <c r="C37" s="17">
        <v>253216859.5947749</v>
      </c>
      <c r="D37" s="17">
        <v>23176503.351012614</v>
      </c>
      <c r="E37" s="17">
        <v>29072047.629790738</v>
      </c>
      <c r="F37" s="17">
        <v>14602503.34487615</v>
      </c>
      <c r="G37" s="17">
        <v>3034281.9704225594</v>
      </c>
      <c r="H37" s="527">
        <v>8.2778716164416455</v>
      </c>
      <c r="I37" s="17"/>
      <c r="J37" s="17"/>
      <c r="K37" s="17">
        <v>69885336.296101943</v>
      </c>
      <c r="L37" s="17">
        <v>5932774.1522427034</v>
      </c>
      <c r="M37" s="17">
        <v>197954.97</v>
      </c>
      <c r="N37" s="17">
        <v>-62113.320000000029</v>
      </c>
      <c r="O37" s="17">
        <v>-24887.11</v>
      </c>
      <c r="P37" s="17">
        <v>-20312.759999999998</v>
      </c>
    </row>
    <row r="38" spans="1:16">
      <c r="A38" s="365">
        <v>6</v>
      </c>
      <c r="B38" s="365" t="s">
        <v>586</v>
      </c>
      <c r="C38" s="17">
        <v>2363915444.5842299</v>
      </c>
      <c r="D38" s="17">
        <v>78949183.904844925</v>
      </c>
      <c r="E38" s="17">
        <v>20309629.016729347</v>
      </c>
      <c r="F38" s="17">
        <v>34983856.063285433</v>
      </c>
      <c r="G38" s="17">
        <v>12713586.052577455</v>
      </c>
      <c r="H38" s="527">
        <v>6.5467942867804538</v>
      </c>
      <c r="I38" s="17"/>
      <c r="J38" s="17">
        <v>146956255.03743753</v>
      </c>
      <c r="K38" s="17"/>
      <c r="L38" s="17">
        <v>14708723.979147542</v>
      </c>
      <c r="M38" s="17">
        <v>9424656.8500000034</v>
      </c>
      <c r="N38" s="17">
        <v>-5761909.7100000065</v>
      </c>
      <c r="O38" s="17">
        <v>-491416.88999999972</v>
      </c>
      <c r="P38" s="17">
        <v>-5101996.8499999996</v>
      </c>
    </row>
    <row r="39" spans="1:16">
      <c r="A39" s="365">
        <v>7</v>
      </c>
      <c r="B39" s="407" t="s">
        <v>590</v>
      </c>
      <c r="C39" s="17">
        <v>3064737319.9316273</v>
      </c>
      <c r="D39" s="17"/>
      <c r="E39" s="17"/>
      <c r="F39" s="17"/>
      <c r="G39" s="17"/>
      <c r="H39" s="527"/>
      <c r="I39" s="17"/>
      <c r="J39" s="17"/>
      <c r="K39" s="17"/>
      <c r="L39" s="17"/>
      <c r="M39" s="17"/>
      <c r="N39" s="17"/>
      <c r="O39" s="17"/>
      <c r="P39" s="17"/>
    </row>
    <row r="40" spans="1:16">
      <c r="A40" s="365">
        <v>8</v>
      </c>
      <c r="B40" s="365" t="s">
        <v>591</v>
      </c>
      <c r="C40" s="17">
        <v>1201796380.1309443</v>
      </c>
      <c r="D40" s="17">
        <v>269995684.69377691</v>
      </c>
      <c r="E40" s="17">
        <v>76630300.257002935</v>
      </c>
      <c r="F40" s="17">
        <v>46598118.661302716</v>
      </c>
      <c r="G40" s="17">
        <v>36856442.279307321</v>
      </c>
      <c r="H40" s="527">
        <v>5.4714675072645438</v>
      </c>
      <c r="I40" s="17"/>
      <c r="J40" s="17">
        <v>6332657.7242520284</v>
      </c>
      <c r="K40" s="17">
        <v>423747888.1671434</v>
      </c>
      <c r="L40" s="17">
        <v>21672189.409339216</v>
      </c>
      <c r="M40" s="17">
        <v>1670953.3299999998</v>
      </c>
      <c r="N40" s="17">
        <v>-959960.0063000035</v>
      </c>
      <c r="O40" s="17">
        <v>-464496.54629999981</v>
      </c>
      <c r="P40" s="17">
        <v>-181681.10000000003</v>
      </c>
    </row>
    <row r="41" spans="1:16">
      <c r="A41" s="365">
        <v>9</v>
      </c>
      <c r="B41" s="365" t="s">
        <v>598</v>
      </c>
      <c r="C41" s="17">
        <v>14404076810.862589</v>
      </c>
      <c r="D41" s="17">
        <v>4352203647.2204313</v>
      </c>
      <c r="E41" s="17">
        <v>2173560630.7731414</v>
      </c>
      <c r="F41" s="17">
        <v>3864924969.9135756</v>
      </c>
      <c r="G41" s="17">
        <v>3973823217.4417448</v>
      </c>
      <c r="H41" s="527">
        <v>12.685178737309839</v>
      </c>
      <c r="I41" s="17"/>
      <c r="J41" s="17"/>
      <c r="K41" s="528"/>
      <c r="L41" s="17">
        <v>977890731.9351573</v>
      </c>
      <c r="M41" s="17">
        <v>202032688.38</v>
      </c>
      <c r="N41" s="17">
        <v>-61447396.046983242</v>
      </c>
      <c r="O41" s="17">
        <v>-3447016.9168499988</v>
      </c>
      <c r="P41" s="17">
        <v>-54304631.770000003</v>
      </c>
    </row>
    <row r="42" spans="1:16">
      <c r="A42" s="365">
        <v>10</v>
      </c>
      <c r="B42" s="365" t="s">
        <v>648</v>
      </c>
      <c r="C42" s="17">
        <v>44970221001.071541</v>
      </c>
      <c r="D42" s="17">
        <v>15614402.474900322</v>
      </c>
      <c r="E42" s="17">
        <v>26007066.097643111</v>
      </c>
      <c r="F42" s="17">
        <v>101539126.89183271</v>
      </c>
      <c r="G42" s="17">
        <v>80406319.734697402</v>
      </c>
      <c r="H42" s="527">
        <v>16.679951299827838</v>
      </c>
      <c r="I42" s="17"/>
      <c r="J42" s="17">
        <v>223566915.19907311</v>
      </c>
      <c r="K42" s="17"/>
      <c r="L42" s="17">
        <v>25193897.772322264</v>
      </c>
      <c r="M42" s="17">
        <v>7269228.0600348953</v>
      </c>
      <c r="N42" s="17">
        <v>-958052.91842721647</v>
      </c>
      <c r="O42" s="17">
        <v>-88632.315560172341</v>
      </c>
      <c r="P42" s="17">
        <v>-849242.24949605414</v>
      </c>
    </row>
    <row r="43" spans="1:16">
      <c r="A43" s="365">
        <v>11</v>
      </c>
      <c r="B43" s="365" t="s">
        <v>649</v>
      </c>
      <c r="C43" s="17">
        <v>7100066243.6627092</v>
      </c>
      <c r="D43" s="17">
        <v>28637358.468447778</v>
      </c>
      <c r="E43" s="17">
        <v>20191121.806902688</v>
      </c>
      <c r="F43" s="17">
        <v>17309389.484098222</v>
      </c>
      <c r="G43" s="17">
        <v>10350996.31078903</v>
      </c>
      <c r="H43" s="527">
        <v>8.3480988772117986</v>
      </c>
      <c r="I43" s="17"/>
      <c r="J43" s="17">
        <v>76488866.070237741</v>
      </c>
      <c r="K43" s="17"/>
      <c r="L43" s="17">
        <v>10264882.66167064</v>
      </c>
      <c r="M43" s="17">
        <v>7240954.1157799764</v>
      </c>
      <c r="N43" s="17">
        <v>-1052433.4671920291</v>
      </c>
      <c r="O43" s="17">
        <v>-29023.195246765335</v>
      </c>
      <c r="P43" s="17">
        <v>-1010148.9185535063</v>
      </c>
    </row>
    <row r="44" spans="1:16">
      <c r="A44" s="365">
        <v>12</v>
      </c>
      <c r="B44" s="365" t="s">
        <v>650</v>
      </c>
      <c r="C44" s="17">
        <v>530218.06999999995</v>
      </c>
      <c r="D44" s="17"/>
      <c r="E44" s="17"/>
      <c r="F44" s="17"/>
      <c r="G44" s="17"/>
      <c r="H44" s="527"/>
      <c r="I44" s="17"/>
      <c r="J44" s="17"/>
      <c r="K44" s="17"/>
      <c r="L44" s="17"/>
      <c r="M44" s="17"/>
      <c r="N44" s="17"/>
      <c r="O44" s="17"/>
      <c r="P44" s="17"/>
    </row>
    <row r="45" spans="1:16">
      <c r="A45" s="365">
        <v>13</v>
      </c>
      <c r="B45" s="365" t="s">
        <v>651</v>
      </c>
      <c r="C45" s="17">
        <v>4430584073.4567242</v>
      </c>
      <c r="D45" s="17">
        <v>14069104.079075951</v>
      </c>
      <c r="E45" s="17">
        <v>19586877.139316473</v>
      </c>
      <c r="F45" s="17"/>
      <c r="G45" s="17">
        <v>205830.70351952565</v>
      </c>
      <c r="H45" s="527">
        <v>5.7522613327215684</v>
      </c>
      <c r="I45" s="17"/>
      <c r="J45" s="17"/>
      <c r="K45" s="17">
        <v>33861811.921911947</v>
      </c>
      <c r="L45" s="17">
        <v>111739.16050933648</v>
      </c>
      <c r="M45" s="17"/>
      <c r="N45" s="17">
        <v>-12431.980000000003</v>
      </c>
      <c r="O45" s="17">
        <v>-807.49</v>
      </c>
      <c r="P45" s="17"/>
    </row>
    <row r="46" spans="1:16">
      <c r="A46" s="502"/>
      <c r="B46" s="502"/>
      <c r="C46" s="502"/>
      <c r="D46" s="502"/>
      <c r="E46" s="502"/>
      <c r="F46" s="502"/>
      <c r="G46" s="502"/>
      <c r="H46" s="502"/>
      <c r="I46" s="502"/>
      <c r="J46" s="502"/>
      <c r="K46" s="502"/>
      <c r="L46" s="502"/>
      <c r="M46" s="502"/>
      <c r="N46" s="502"/>
      <c r="O46" s="502"/>
      <c r="P46" s="502"/>
    </row>
  </sheetData>
  <mergeCells count="22">
    <mergeCell ref="A24:P24"/>
    <mergeCell ref="A25:P25"/>
    <mergeCell ref="B5:B8"/>
    <mergeCell ref="C5:P5"/>
    <mergeCell ref="D6:P6"/>
    <mergeCell ref="D7:H7"/>
    <mergeCell ref="I7:I8"/>
    <mergeCell ref="J7:J8"/>
    <mergeCell ref="K7:K8"/>
    <mergeCell ref="L7:L8"/>
    <mergeCell ref="M7:M8"/>
    <mergeCell ref="N7:P7"/>
    <mergeCell ref="B29:B32"/>
    <mergeCell ref="C29:P29"/>
    <mergeCell ref="D30:P30"/>
    <mergeCell ref="D31:H31"/>
    <mergeCell ref="I31:I32"/>
    <mergeCell ref="J31:J32"/>
    <mergeCell ref="K31:K32"/>
    <mergeCell ref="L31:L32"/>
    <mergeCell ref="M31:M32"/>
    <mergeCell ref="N31:P31"/>
  </mergeCells>
  <pageMargins left="0.7" right="0.7" top="0.75" bottom="0.75" header="0.3" footer="0.3"/>
  <pageSetup paperSize="9" scale="56" fitToHeight="0" orientation="landscape" r:id="rId1"/>
  <rowBreaks count="1" manualBreakCount="1">
    <brk id="26" max="15"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FCAA-917D-4198-8C2D-7BD4C5DA1315}">
  <dimension ref="A1:H28"/>
  <sheetViews>
    <sheetView showGridLines="0" zoomScaleNormal="100" workbookViewId="0">
      <selection activeCell="H1" sqref="H1"/>
    </sheetView>
  </sheetViews>
  <sheetFormatPr defaultColWidth="8.58203125" defaultRowHeight="14.5"/>
  <cols>
    <col min="1" max="1" width="3.33203125" style="354" customWidth="1"/>
    <col min="2" max="2" width="26.33203125" style="354" customWidth="1"/>
    <col min="3" max="3" width="47.83203125" style="354" customWidth="1"/>
    <col min="4" max="4" width="7.33203125" style="354" customWidth="1"/>
    <col min="5" max="5" width="17.33203125" style="409" customWidth="1"/>
    <col min="6" max="6" width="14.58203125" style="409" customWidth="1"/>
    <col min="7" max="7" width="45.75" style="409" customWidth="1"/>
    <col min="8" max="8" width="14.1640625" style="354" customWidth="1"/>
    <col min="9" max="16384" width="8.58203125" style="354"/>
  </cols>
  <sheetData>
    <row r="1" spans="1:8" ht="18.5">
      <c r="A1" s="3" t="s">
        <v>654</v>
      </c>
      <c r="B1"/>
      <c r="C1"/>
      <c r="D1"/>
      <c r="E1" s="411"/>
      <c r="F1" s="411"/>
      <c r="G1" s="411"/>
    </row>
    <row r="2" spans="1:8" ht="18.5">
      <c r="A2" s="3"/>
      <c r="B2"/>
      <c r="C2"/>
      <c r="D2"/>
      <c r="E2" s="411"/>
      <c r="F2" s="411"/>
      <c r="G2" s="411"/>
    </row>
    <row r="3" spans="1:8">
      <c r="A3" s="6"/>
      <c r="B3" s="647" t="s">
        <v>655</v>
      </c>
      <c r="C3" s="596" t="s">
        <v>656</v>
      </c>
      <c r="D3" s="641" t="s">
        <v>657</v>
      </c>
      <c r="E3" s="641" t="s">
        <v>658</v>
      </c>
      <c r="F3" s="641" t="s">
        <v>659</v>
      </c>
      <c r="G3" s="641" t="s">
        <v>660</v>
      </c>
    </row>
    <row r="4" spans="1:8" s="410" customFormat="1" ht="51.65" customHeight="1">
      <c r="A4" s="6"/>
      <c r="B4" s="647"/>
      <c r="C4" s="596"/>
      <c r="D4" s="641"/>
      <c r="E4" s="641"/>
      <c r="F4" s="641"/>
      <c r="G4" s="642"/>
    </row>
    <row r="5" spans="1:8" ht="27.65" customHeight="1">
      <c r="A5" s="6"/>
      <c r="B5" s="643" t="s">
        <v>661</v>
      </c>
      <c r="C5" s="480" t="s">
        <v>347</v>
      </c>
      <c r="D5" s="542">
        <v>71</v>
      </c>
      <c r="E5" s="545" t="s">
        <v>662</v>
      </c>
      <c r="F5" s="545" t="s">
        <v>663</v>
      </c>
      <c r="G5" s="479" t="s">
        <v>664</v>
      </c>
      <c r="H5" s="35"/>
    </row>
    <row r="6" spans="1:8">
      <c r="A6" s="6"/>
      <c r="B6" s="646"/>
      <c r="C6" s="481" t="s">
        <v>628</v>
      </c>
      <c r="D6" s="475">
        <v>45</v>
      </c>
      <c r="E6" s="546"/>
      <c r="F6" s="546"/>
      <c r="G6" s="458"/>
    </row>
    <row r="7" spans="1:8" ht="39.65" customHeight="1">
      <c r="A7" s="6"/>
      <c r="B7" s="643" t="s">
        <v>665</v>
      </c>
      <c r="C7" s="482" t="s">
        <v>666</v>
      </c>
      <c r="D7" s="543">
        <v>1255</v>
      </c>
      <c r="E7" s="545" t="s">
        <v>662</v>
      </c>
      <c r="F7" s="545" t="s">
        <v>663</v>
      </c>
      <c r="G7" s="477" t="s">
        <v>667</v>
      </c>
      <c r="H7" s="35"/>
    </row>
    <row r="8" spans="1:8">
      <c r="A8" s="6"/>
      <c r="B8" s="644"/>
      <c r="C8" s="483" t="s">
        <v>628</v>
      </c>
      <c r="D8" s="475">
        <v>107</v>
      </c>
      <c r="E8" s="547"/>
      <c r="F8" s="547"/>
      <c r="G8" s="458"/>
      <c r="H8" s="35"/>
    </row>
    <row r="9" spans="1:8" ht="127.5" customHeight="1">
      <c r="A9" s="6"/>
      <c r="B9" s="644"/>
      <c r="C9" s="482" t="s">
        <v>668</v>
      </c>
      <c r="D9" s="542">
        <v>342</v>
      </c>
      <c r="E9" s="545" t="s">
        <v>662</v>
      </c>
      <c r="F9" s="545" t="s">
        <v>663</v>
      </c>
      <c r="G9" s="477" t="s">
        <v>1268</v>
      </c>
      <c r="H9" s="35"/>
    </row>
    <row r="10" spans="1:8">
      <c r="A10" s="6"/>
      <c r="B10" s="644"/>
      <c r="C10" s="483" t="s">
        <v>628</v>
      </c>
      <c r="D10" s="475">
        <v>241</v>
      </c>
      <c r="E10" s="546"/>
      <c r="F10" s="546"/>
      <c r="G10" s="458"/>
      <c r="H10" s="35"/>
    </row>
    <row r="11" spans="1:8" ht="48.65" customHeight="1">
      <c r="A11" s="6"/>
      <c r="B11" s="644"/>
      <c r="C11" s="482" t="s">
        <v>669</v>
      </c>
      <c r="D11" s="544">
        <v>66</v>
      </c>
      <c r="E11" s="548" t="s">
        <v>662</v>
      </c>
      <c r="F11" s="548" t="s">
        <v>663</v>
      </c>
      <c r="G11" s="478" t="s">
        <v>670</v>
      </c>
      <c r="H11" s="35"/>
    </row>
    <row r="12" spans="1:8">
      <c r="A12" s="6"/>
      <c r="B12" s="644"/>
      <c r="C12" s="483" t="s">
        <v>628</v>
      </c>
      <c r="D12" s="457"/>
      <c r="E12" s="546"/>
      <c r="F12" s="546"/>
      <c r="G12" s="458"/>
      <c r="H12" s="35"/>
    </row>
    <row r="13" spans="1:8" ht="48.5">
      <c r="A13" s="6"/>
      <c r="B13" s="645"/>
      <c r="C13" s="482" t="s">
        <v>1231</v>
      </c>
      <c r="D13" s="542">
        <v>49</v>
      </c>
      <c r="E13" s="548" t="s">
        <v>662</v>
      </c>
      <c r="F13" s="548" t="s">
        <v>663</v>
      </c>
      <c r="G13" s="479" t="s">
        <v>1232</v>
      </c>
      <c r="H13" s="35"/>
    </row>
    <row r="14" spans="1:8">
      <c r="A14" s="6"/>
      <c r="B14" s="645"/>
      <c r="C14" s="483" t="s">
        <v>628</v>
      </c>
      <c r="D14" s="457"/>
      <c r="E14" s="546"/>
      <c r="F14" s="546"/>
      <c r="G14" s="458"/>
    </row>
    <row r="15" spans="1:8" ht="28" customHeight="1">
      <c r="A15" s="6"/>
      <c r="B15" s="644"/>
      <c r="C15" s="482" t="s">
        <v>671</v>
      </c>
      <c r="D15" s="542">
        <v>186</v>
      </c>
      <c r="E15" s="545" t="s">
        <v>662</v>
      </c>
      <c r="F15" s="545" t="s">
        <v>663</v>
      </c>
      <c r="G15" s="477" t="s">
        <v>1269</v>
      </c>
    </row>
    <row r="16" spans="1:8">
      <c r="A16" s="6"/>
      <c r="B16" s="644"/>
      <c r="C16" s="483" t="s">
        <v>628</v>
      </c>
      <c r="D16" s="475">
        <v>186</v>
      </c>
      <c r="E16" s="547"/>
      <c r="F16" s="547"/>
      <c r="G16" s="484"/>
    </row>
    <row r="17" spans="1:7" ht="40" customHeight="1">
      <c r="A17" s="6"/>
      <c r="B17" s="644"/>
      <c r="C17" s="471" t="s">
        <v>672</v>
      </c>
      <c r="D17" s="544">
        <v>1754</v>
      </c>
      <c r="E17" s="548" t="s">
        <v>662</v>
      </c>
      <c r="F17" s="548" t="s">
        <v>663</v>
      </c>
      <c r="G17" s="479" t="s">
        <v>1233</v>
      </c>
    </row>
    <row r="18" spans="1:7">
      <c r="A18" s="6"/>
      <c r="B18" s="646"/>
      <c r="C18" s="481" t="s">
        <v>628</v>
      </c>
      <c r="D18" s="475">
        <v>235</v>
      </c>
      <c r="E18" s="476"/>
      <c r="F18" s="485"/>
      <c r="G18" s="459"/>
    </row>
    <row r="19" spans="1:7">
      <c r="A19"/>
      <c r="B19"/>
      <c r="C19"/>
      <c r="D19"/>
      <c r="E19" s="411"/>
      <c r="F19" s="411"/>
      <c r="G19" s="411"/>
    </row>
    <row r="20" spans="1:7" ht="39.65" customHeight="1">
      <c r="A20" s="629" t="s">
        <v>673</v>
      </c>
      <c r="B20" s="629"/>
      <c r="C20" s="629"/>
      <c r="D20" s="629"/>
      <c r="E20" s="629"/>
      <c r="F20" s="629"/>
      <c r="G20" s="629"/>
    </row>
    <row r="21" spans="1:7" ht="10" customHeight="1">
      <c r="A21" s="629" t="s">
        <v>637</v>
      </c>
      <c r="B21" s="629"/>
      <c r="C21" s="629"/>
      <c r="D21" s="629"/>
      <c r="E21" s="629"/>
      <c r="F21" s="629"/>
      <c r="G21" s="629"/>
    </row>
    <row r="22" spans="1:7" ht="48.65" customHeight="1">
      <c r="A22" s="629" t="s">
        <v>674</v>
      </c>
      <c r="B22" s="629"/>
      <c r="C22" s="629"/>
      <c r="D22" s="629"/>
      <c r="E22" s="629"/>
      <c r="F22" s="629"/>
      <c r="G22" s="629"/>
    </row>
    <row r="23" spans="1:7">
      <c r="A23" s="539"/>
      <c r="B23" s="539"/>
      <c r="C23" s="539"/>
      <c r="D23" s="487"/>
      <c r="E23" s="488"/>
      <c r="F23" s="488"/>
      <c r="G23" s="488"/>
    </row>
    <row r="24" spans="1:7" s="486" customFormat="1" ht="38.5" customHeight="1">
      <c r="A24" s="354"/>
      <c r="B24" s="354"/>
      <c r="C24" s="354"/>
      <c r="D24" s="354"/>
      <c r="E24" s="354"/>
      <c r="F24" s="354"/>
      <c r="G24" s="354"/>
    </row>
    <row r="25" spans="1:7" s="486" customFormat="1">
      <c r="A25" s="354"/>
      <c r="B25" s="354"/>
      <c r="C25" s="354"/>
      <c r="D25" s="354"/>
      <c r="E25" s="354"/>
      <c r="F25" s="354"/>
      <c r="G25" s="354"/>
    </row>
    <row r="26" spans="1:7" s="486" customFormat="1" ht="43" customHeight="1">
      <c r="A26" s="354"/>
      <c r="B26" s="354"/>
      <c r="C26" s="354"/>
      <c r="D26" s="354"/>
      <c r="E26" s="354"/>
      <c r="F26" s="354"/>
      <c r="G26" s="354"/>
    </row>
    <row r="27" spans="1:7">
      <c r="E27" s="354"/>
      <c r="F27" s="354"/>
      <c r="G27" s="354"/>
    </row>
    <row r="28" spans="1:7">
      <c r="E28" s="354"/>
      <c r="F28" s="354"/>
      <c r="G28" s="354"/>
    </row>
  </sheetData>
  <mergeCells count="11">
    <mergeCell ref="G3:G4"/>
    <mergeCell ref="B7:B18"/>
    <mergeCell ref="A20:G20"/>
    <mergeCell ref="A22:G22"/>
    <mergeCell ref="A21:G21"/>
    <mergeCell ref="B3:B4"/>
    <mergeCell ref="C3:C4"/>
    <mergeCell ref="D3:D4"/>
    <mergeCell ref="E3:E4"/>
    <mergeCell ref="F3:F4"/>
    <mergeCell ref="B5:B6"/>
  </mergeCells>
  <pageMargins left="0.7" right="0.7" top="0.75" bottom="0.75" header="0.3" footer="0.3"/>
  <pageSetup paperSize="9" scale="72" orientation="landscape" r:id="rId1"/>
  <rowBreaks count="1" manualBreakCount="1">
    <brk id="19" max="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65542-C5A5-4C52-ADD4-F7B2129AE3AC}">
  <sheetPr>
    <pageSetUpPr fitToPage="1"/>
  </sheetPr>
  <dimension ref="A1:K18"/>
  <sheetViews>
    <sheetView showGridLines="0" zoomScaleNormal="100" workbookViewId="0">
      <selection activeCell="C1" sqref="C1"/>
    </sheetView>
  </sheetViews>
  <sheetFormatPr defaultColWidth="8.58203125" defaultRowHeight="14.5"/>
  <cols>
    <col min="1" max="1" width="8.58203125" style="7"/>
    <col min="2" max="2" width="118.58203125" style="7" customWidth="1"/>
    <col min="3" max="3" width="14.75" style="35" customWidth="1"/>
    <col min="4" max="16384" width="8.58203125" style="7"/>
  </cols>
  <sheetData>
    <row r="1" spans="1:11">
      <c r="A1" s="9"/>
      <c r="B1" s="9"/>
    </row>
    <row r="2" spans="1:11" ht="21">
      <c r="A2" s="61">
        <v>5</v>
      </c>
      <c r="B2" s="61" t="s">
        <v>61</v>
      </c>
      <c r="C2" s="319"/>
      <c r="D2" s="35"/>
      <c r="E2" s="35"/>
      <c r="G2" s="50"/>
      <c r="K2" s="67"/>
    </row>
    <row r="3" spans="1:11" ht="16" customHeight="1">
      <c r="A3" s="58"/>
      <c r="B3" s="60"/>
      <c r="C3" s="319"/>
      <c r="D3" s="35"/>
      <c r="E3" s="35"/>
    </row>
    <row r="4" spans="1:11" ht="17.25" customHeight="1">
      <c r="A4" s="316" t="s">
        <v>62</v>
      </c>
      <c r="B4" s="318" t="s">
        <v>63</v>
      </c>
      <c r="C4" s="319"/>
      <c r="D4" s="35"/>
      <c r="E4" s="35"/>
      <c r="F4" s="67"/>
      <c r="G4" s="50"/>
    </row>
    <row r="5" spans="1:11" ht="17.25" customHeight="1">
      <c r="A5" s="316" t="s">
        <v>64</v>
      </c>
      <c r="B5" s="318" t="s">
        <v>65</v>
      </c>
      <c r="C5" s="319"/>
      <c r="D5" s="35"/>
      <c r="E5" s="35"/>
      <c r="F5" s="67"/>
      <c r="G5" s="50"/>
    </row>
    <row r="6" spans="1:11" ht="17.25" customHeight="1">
      <c r="A6" s="316" t="s">
        <v>66</v>
      </c>
      <c r="B6" s="318" t="s">
        <v>67</v>
      </c>
      <c r="C6" s="319"/>
      <c r="D6" s="35"/>
      <c r="E6" s="35"/>
      <c r="F6" s="67"/>
      <c r="G6" s="50"/>
    </row>
    <row r="7" spans="1:11" ht="17.25" customHeight="1">
      <c r="A7" s="316" t="s">
        <v>68</v>
      </c>
      <c r="B7" s="318" t="s">
        <v>69</v>
      </c>
      <c r="C7" s="319"/>
      <c r="D7" s="35"/>
      <c r="E7" s="35"/>
      <c r="F7" s="67"/>
      <c r="G7" s="50"/>
    </row>
    <row r="8" spans="1:11" ht="17.25" customHeight="1">
      <c r="A8" s="316" t="s">
        <v>70</v>
      </c>
      <c r="B8" s="318" t="s">
        <v>71</v>
      </c>
      <c r="C8" s="319"/>
      <c r="D8" s="35"/>
      <c r="E8" s="35"/>
      <c r="F8" s="67"/>
      <c r="G8" s="50"/>
    </row>
    <row r="9" spans="1:11" ht="17.25" customHeight="1">
      <c r="A9" s="316" t="s">
        <v>72</v>
      </c>
      <c r="B9" s="318" t="s">
        <v>73</v>
      </c>
      <c r="C9" s="319"/>
      <c r="D9" s="35"/>
      <c r="E9" s="35"/>
      <c r="F9" s="67"/>
      <c r="G9" s="50"/>
    </row>
    <row r="10" spans="1:11" ht="17.25" customHeight="1">
      <c r="A10" s="316" t="s">
        <v>74</v>
      </c>
      <c r="B10" s="318" t="s">
        <v>75</v>
      </c>
      <c r="C10" s="319"/>
      <c r="D10" s="35"/>
      <c r="E10" s="35"/>
      <c r="F10" s="67"/>
      <c r="G10" s="50"/>
    </row>
    <row r="11" spans="1:11" ht="17.25" customHeight="1">
      <c r="A11" s="316" t="s">
        <v>76</v>
      </c>
      <c r="B11" s="318" t="s">
        <v>77</v>
      </c>
      <c r="C11" s="319"/>
      <c r="D11" s="35"/>
      <c r="E11" s="35"/>
      <c r="F11" s="67"/>
      <c r="G11" s="50"/>
    </row>
    <row r="12" spans="1:11" ht="17.25" customHeight="1">
      <c r="A12" s="316" t="s">
        <v>78</v>
      </c>
      <c r="B12" s="318" t="s">
        <v>79</v>
      </c>
      <c r="C12" s="319"/>
      <c r="D12" s="35"/>
      <c r="E12" s="35"/>
      <c r="F12" s="67"/>
      <c r="G12" s="50"/>
    </row>
    <row r="13" spans="1:11" ht="17.25" customHeight="1">
      <c r="A13" s="316" t="s">
        <v>80</v>
      </c>
      <c r="B13" s="318" t="s">
        <v>81</v>
      </c>
      <c r="C13" s="319"/>
      <c r="D13" s="35"/>
      <c r="E13" s="35"/>
      <c r="F13" s="67"/>
      <c r="G13" s="50"/>
    </row>
    <row r="14" spans="1:11" ht="17.25" customHeight="1">
      <c r="A14" s="316" t="s">
        <v>82</v>
      </c>
      <c r="B14" s="318" t="s">
        <v>83</v>
      </c>
      <c r="C14" s="319"/>
      <c r="D14" s="35"/>
      <c r="E14" s="35"/>
      <c r="F14" s="67"/>
      <c r="G14" s="50"/>
    </row>
    <row r="15" spans="1:11" ht="17.25" customHeight="1">
      <c r="A15" s="316" t="s">
        <v>84</v>
      </c>
      <c r="B15" s="318" t="s">
        <v>85</v>
      </c>
      <c r="C15" s="319"/>
      <c r="D15" s="35"/>
      <c r="E15" s="35"/>
      <c r="F15" s="67"/>
      <c r="G15" s="50"/>
    </row>
    <row r="16" spans="1:11" ht="17.25" customHeight="1">
      <c r="A16" s="316" t="s">
        <v>86</v>
      </c>
      <c r="B16" s="318" t="s">
        <v>87</v>
      </c>
      <c r="C16" s="319"/>
      <c r="D16" s="35"/>
      <c r="E16" s="35"/>
      <c r="F16" s="67"/>
      <c r="G16" s="50"/>
    </row>
    <row r="17" spans="1:7" ht="17.25" customHeight="1">
      <c r="A17" s="316" t="s">
        <v>88</v>
      </c>
      <c r="B17" s="318" t="s">
        <v>89</v>
      </c>
      <c r="C17" s="319"/>
      <c r="D17" s="35"/>
      <c r="E17" s="35"/>
      <c r="F17" s="67"/>
      <c r="G17" s="50"/>
    </row>
    <row r="18" spans="1:7" ht="17.25" customHeight="1">
      <c r="A18" s="316"/>
      <c r="B18" s="318"/>
      <c r="C18" s="319"/>
      <c r="D18" s="35"/>
      <c r="E18" s="35"/>
      <c r="F18" s="67"/>
      <c r="G18" s="50"/>
    </row>
  </sheetData>
  <phoneticPr fontId="12" type="noConversion"/>
  <hyperlinks>
    <hyperlink ref="B17" location="'Table 5.14'!A1" display="Operational risk own funds requirements and risk-weighted exposure amounts (EU OR1)" xr:uid="{6C9C1C52-2F18-4F16-9343-4C5DFAA27E67}"/>
    <hyperlink ref="B4" location="'Table 5.1 &amp; 5.2'!A1" display="Quantitative information of LCR (EU LIQ1)" xr:uid="{13223F3A-33C9-4FDB-A0F9-A3893E8B0AF6}"/>
    <hyperlink ref="B7" location="'Table 5.4'!A1" display="Securitisation exposures in the non-trading book (EU SEC1)" xr:uid="{698A1037-F719-41C1-8CA4-09DA594315F3}"/>
    <hyperlink ref="B8" location="'Table 5.5'!A1" display="Securitisation exposures in the non-trading book and associated regulatory capital requirements - institution acting as investor (EU SEC4)" xr:uid="{BEE52558-25A2-4DE1-8075-C91B70FE52F4}"/>
    <hyperlink ref="B9" location="'Table 5.6'!A1" display="Interest rate risks of non-trading book activities (EU IRRBB1)" xr:uid="{DE10DC79-1464-4053-818E-8868FFE68A17}"/>
    <hyperlink ref="B6" location="'Table 5.3'!A1" display="Net Stable Funding Ratio (EU LIQ2)" xr:uid="{8A89BEF5-AEA4-4C2B-970B-1B738ED44A35}"/>
    <hyperlink ref="B10" location="'Table 5.7'!A1" display="Composition of regulatory own funds (EU CC1)" xr:uid="{F733F38B-D78C-4910-8166-612C95AA3D16}"/>
    <hyperlink ref="B11" location="'Table 5.8'!A1" display="Reconciliation of regulatory own funds to balance sheet in the audited financial statements (EU CC2)" xr:uid="{8C7A438B-33D3-482A-9D70-ACEB19643C13}"/>
    <hyperlink ref="B12" location="'Table 5.9'!A1" display="LRSum: Summary reconciliation of accounting assets and leverage ratio exposures (EU LR1)" xr:uid="{BC275788-0866-4C26-9226-70C8B5F32210}"/>
    <hyperlink ref="B13" location="'Table 5.10'!A1" display="LRCom: Leverage ratio common disclosure (EU LR2)" xr:uid="{DA21FD55-A9DA-418D-9DB3-5DDE6CA1D85D}"/>
    <hyperlink ref="B14" location="'Table 5.11'!A1" display="LRSpl: Split-up of on balance sheet exposures (excluding derivatives, SFTs and exempted exposures) (EU LR3)" xr:uid="{661F81ED-9CE4-4ADC-917A-8C9C34C1FBCB}"/>
    <hyperlink ref="B15" location="'Table 5.12 &amp; 5.13'!A1" display="Geographical distribution of credit exposures relevant for the calculation of the countercyclical buffer (EU CCyB1)" xr:uid="{2C32834B-575C-4BED-9E52-6D006B7A70AD}"/>
    <hyperlink ref="B16" location="'Table 5.12 &amp; 5.13'!A1" display="Amount of institution-specific countercyclical capital buffer ( EU CCyB2)" xr:uid="{E33828E0-36BF-4A3F-9775-747B14413454}"/>
    <hyperlink ref="B5" location="'Table 5.1 &amp; 5.2'!A1" display="Qualitative information on LCR (EU LIQB)" xr:uid="{12B3FC8E-FF5D-4B2D-B5C7-6B5FE15EDE8C}"/>
  </hyperlinks>
  <pageMargins left="0.7" right="0.7" top="0.75" bottom="0.75" header="0.3" footer="0.3"/>
  <pageSetup paperSize="9" scale="93"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81FB1-5DA0-438C-B7E1-4DE78DF7C7F1}">
  <dimension ref="A1:J65"/>
  <sheetViews>
    <sheetView showGridLines="0" zoomScaleNormal="100" workbookViewId="0">
      <selection activeCell="K1" sqref="K1"/>
    </sheetView>
  </sheetViews>
  <sheetFormatPr defaultColWidth="8.33203125" defaultRowHeight="14.5"/>
  <cols>
    <col min="1" max="1" width="6.58203125" style="7" customWidth="1"/>
    <col min="2" max="2" width="45.83203125" style="7" customWidth="1"/>
    <col min="3" max="10" width="9.83203125" style="7" customWidth="1"/>
    <col min="11" max="16384" width="8.33203125" style="7"/>
  </cols>
  <sheetData>
    <row r="1" spans="1:10" ht="18.5">
      <c r="A1" s="3" t="s">
        <v>675</v>
      </c>
      <c r="B1" s="9"/>
      <c r="C1" s="9"/>
      <c r="D1" s="9"/>
      <c r="E1" s="9"/>
      <c r="F1" s="9"/>
      <c r="G1" s="9"/>
      <c r="H1" s="9"/>
      <c r="I1" s="9"/>
      <c r="J1" s="9"/>
    </row>
    <row r="2" spans="1:10">
      <c r="A2" s="9"/>
      <c r="B2" s="9"/>
      <c r="C2" s="9"/>
      <c r="D2" s="9"/>
      <c r="E2" s="9"/>
      <c r="F2" s="9"/>
      <c r="G2" s="9"/>
      <c r="H2" s="9"/>
      <c r="I2" s="9"/>
      <c r="J2" s="9"/>
    </row>
    <row r="3" spans="1:10">
      <c r="A3" s="9"/>
      <c r="B3" s="9"/>
      <c r="C3" s="9"/>
      <c r="D3" s="9"/>
      <c r="E3" s="9"/>
      <c r="F3" s="9"/>
      <c r="G3" s="9"/>
      <c r="H3" s="9"/>
      <c r="I3" s="9"/>
      <c r="J3" s="9"/>
    </row>
    <row r="4" spans="1:10">
      <c r="A4" s="155"/>
      <c r="B4" s="6"/>
      <c r="C4" s="121" t="s">
        <v>119</v>
      </c>
      <c r="D4" s="121" t="s">
        <v>120</v>
      </c>
      <c r="E4" s="121" t="s">
        <v>121</v>
      </c>
      <c r="F4" s="121" t="s">
        <v>171</v>
      </c>
      <c r="G4" s="121" t="s">
        <v>172</v>
      </c>
      <c r="H4" s="121" t="s">
        <v>250</v>
      </c>
      <c r="I4" s="121" t="s">
        <v>251</v>
      </c>
      <c r="J4" s="121" t="s">
        <v>252</v>
      </c>
    </row>
    <row r="5" spans="1:10" ht="14.5" customHeight="1">
      <c r="A5" s="6"/>
      <c r="B5" s="238" t="s">
        <v>676</v>
      </c>
      <c r="C5" s="579" t="s">
        <v>677</v>
      </c>
      <c r="D5" s="579"/>
      <c r="E5" s="579"/>
      <c r="F5" s="579"/>
      <c r="G5" s="587" t="s">
        <v>678</v>
      </c>
      <c r="H5" s="588"/>
      <c r="I5" s="588"/>
      <c r="J5" s="589"/>
    </row>
    <row r="6" spans="1:10" ht="24">
      <c r="A6" s="322" t="s">
        <v>679</v>
      </c>
      <c r="B6" s="239" t="s">
        <v>1206</v>
      </c>
      <c r="C6" s="427" t="s">
        <v>1207</v>
      </c>
      <c r="D6" s="439" t="s">
        <v>1203</v>
      </c>
      <c r="E6" s="439" t="s">
        <v>96</v>
      </c>
      <c r="F6" s="439" t="s">
        <v>122</v>
      </c>
      <c r="G6" s="439" t="s">
        <v>1207</v>
      </c>
      <c r="H6" s="439" t="s">
        <v>1203</v>
      </c>
      <c r="I6" s="439" t="s">
        <v>96</v>
      </c>
      <c r="J6" s="439" t="s">
        <v>122</v>
      </c>
    </row>
    <row r="7" spans="1:10">
      <c r="A7" s="322" t="s">
        <v>680</v>
      </c>
      <c r="B7" s="238" t="s">
        <v>681</v>
      </c>
      <c r="C7" s="238">
        <v>12</v>
      </c>
      <c r="D7" s="238">
        <v>12</v>
      </c>
      <c r="E7" s="238">
        <v>12</v>
      </c>
      <c r="F7" s="238">
        <v>12</v>
      </c>
      <c r="G7" s="238">
        <v>12</v>
      </c>
      <c r="H7" s="238">
        <v>12</v>
      </c>
      <c r="I7" s="238">
        <v>12</v>
      </c>
      <c r="J7" s="238">
        <v>12</v>
      </c>
    </row>
    <row r="8" spans="1:10" ht="15" customHeight="1">
      <c r="A8" s="623" t="s">
        <v>682</v>
      </c>
      <c r="B8" s="623"/>
      <c r="C8" s="623"/>
      <c r="D8" s="623"/>
      <c r="E8" s="623"/>
      <c r="F8" s="623"/>
      <c r="G8" s="623"/>
      <c r="H8" s="623"/>
      <c r="I8" s="623"/>
      <c r="J8" s="623"/>
    </row>
    <row r="9" spans="1:10">
      <c r="A9" s="432">
        <v>1</v>
      </c>
      <c r="B9" s="428" t="s">
        <v>683</v>
      </c>
      <c r="C9" s="610"/>
      <c r="D9" s="610"/>
      <c r="E9" s="610"/>
      <c r="F9" s="610"/>
      <c r="G9" s="13">
        <v>29720623338.393299</v>
      </c>
      <c r="H9" s="472">
        <v>31213416765.022903</v>
      </c>
      <c r="I9" s="472">
        <v>31719939233.416782</v>
      </c>
      <c r="J9" s="472">
        <v>32506739393.748646</v>
      </c>
    </row>
    <row r="10" spans="1:10" s="141" customFormat="1" ht="15" customHeight="1">
      <c r="A10" s="623" t="s">
        <v>684</v>
      </c>
      <c r="B10" s="623"/>
      <c r="C10" s="623"/>
      <c r="D10" s="623"/>
      <c r="E10" s="623"/>
      <c r="F10" s="623"/>
      <c r="G10" s="623"/>
      <c r="H10" s="623"/>
      <c r="I10" s="623"/>
      <c r="J10" s="623"/>
    </row>
    <row r="11" spans="1:10">
      <c r="A11" s="432">
        <v>2</v>
      </c>
      <c r="B11" s="428" t="s">
        <v>685</v>
      </c>
      <c r="C11" s="13">
        <v>54791066320.719543</v>
      </c>
      <c r="D11" s="13">
        <v>54859048541.005836</v>
      </c>
      <c r="E11" s="13">
        <v>54825826113.699997</v>
      </c>
      <c r="F11" s="13">
        <v>54520021135.879997</v>
      </c>
      <c r="G11" s="13">
        <v>3433986072.8953156</v>
      </c>
      <c r="H11" s="13">
        <v>3404613923.5890884</v>
      </c>
      <c r="I11" s="13">
        <v>3390062819.185967</v>
      </c>
      <c r="J11" s="13">
        <v>3370029442.23</v>
      </c>
    </row>
    <row r="12" spans="1:10">
      <c r="A12" s="432">
        <v>3</v>
      </c>
      <c r="B12" s="12" t="s">
        <v>686</v>
      </c>
      <c r="C12" s="13">
        <v>40456214367.254417</v>
      </c>
      <c r="D12" s="13">
        <v>41321123922.660728</v>
      </c>
      <c r="E12" s="13">
        <v>41669149677.220001</v>
      </c>
      <c r="F12" s="13">
        <v>41455014404.449997</v>
      </c>
      <c r="G12" s="13">
        <v>2022810718.3627207</v>
      </c>
      <c r="H12" s="13">
        <v>2066056196.1240778</v>
      </c>
      <c r="I12" s="13">
        <v>2084165820.844614</v>
      </c>
      <c r="J12" s="13">
        <v>2072750720.22</v>
      </c>
    </row>
    <row r="13" spans="1:10">
      <c r="A13" s="432">
        <v>4</v>
      </c>
      <c r="B13" s="12" t="s">
        <v>687</v>
      </c>
      <c r="C13" s="13">
        <v>14075469694.807615</v>
      </c>
      <c r="D13" s="13">
        <v>13346529849.950109</v>
      </c>
      <c r="E13" s="13">
        <v>13010302706.98</v>
      </c>
      <c r="F13" s="13">
        <v>12931604355.709999</v>
      </c>
      <c r="G13" s="13">
        <v>1411175354.5325949</v>
      </c>
      <c r="H13" s="13">
        <v>1338557727.4658442</v>
      </c>
      <c r="I13" s="13">
        <v>1305896998.3413532</v>
      </c>
      <c r="J13" s="13">
        <v>1297278722.01</v>
      </c>
    </row>
    <row r="14" spans="1:10">
      <c r="A14" s="432">
        <v>5</v>
      </c>
      <c r="B14" s="428" t="s">
        <v>688</v>
      </c>
      <c r="C14" s="13">
        <v>22748227725.4725</v>
      </c>
      <c r="D14" s="13">
        <v>23669510883.943333</v>
      </c>
      <c r="E14" s="13">
        <v>24323338034.41</v>
      </c>
      <c r="F14" s="13">
        <v>24373453612.84</v>
      </c>
      <c r="G14" s="13">
        <v>9223967876.3063068</v>
      </c>
      <c r="H14" s="13">
        <v>9449533648.7430515</v>
      </c>
      <c r="I14" s="13">
        <v>9778610619.5136909</v>
      </c>
      <c r="J14" s="13">
        <v>9887189680.3400002</v>
      </c>
    </row>
    <row r="15" spans="1:10" ht="27" customHeight="1">
      <c r="A15" s="432">
        <v>6</v>
      </c>
      <c r="B15" s="12" t="s">
        <v>689</v>
      </c>
      <c r="C15" s="13">
        <v>8918844958.119997</v>
      </c>
      <c r="D15" s="13">
        <v>10038070833.389166</v>
      </c>
      <c r="E15" s="13">
        <v>10347873778.860001</v>
      </c>
      <c r="F15" s="13">
        <v>10792952227.52</v>
      </c>
      <c r="G15" s="13">
        <v>2193588170.6074181</v>
      </c>
      <c r="H15" s="13">
        <v>2471297358.0531955</v>
      </c>
      <c r="I15" s="13">
        <v>2544651035.3262134</v>
      </c>
      <c r="J15" s="13">
        <v>2656520693.8099999</v>
      </c>
    </row>
    <row r="16" spans="1:10">
      <c r="A16" s="432">
        <v>7</v>
      </c>
      <c r="B16" s="12" t="s">
        <v>690</v>
      </c>
      <c r="C16" s="13">
        <v>12727155275.658333</v>
      </c>
      <c r="D16" s="13">
        <v>12493030326.10833</v>
      </c>
      <c r="E16" s="13">
        <v>12642781683.4</v>
      </c>
      <c r="F16" s="13">
        <v>12268163381.26</v>
      </c>
      <c r="G16" s="13">
        <v>5928152214.0047197</v>
      </c>
      <c r="H16" s="13">
        <v>5839826566.2440233</v>
      </c>
      <c r="I16" s="13">
        <v>5961363631.8583097</v>
      </c>
      <c r="J16" s="13">
        <v>5918330982.4700003</v>
      </c>
    </row>
    <row r="17" spans="1:10">
      <c r="A17" s="432">
        <v>8</v>
      </c>
      <c r="B17" s="12" t="s">
        <v>691</v>
      </c>
      <c r="C17" s="13">
        <v>1102227491.6941669</v>
      </c>
      <c r="D17" s="13">
        <v>1138409724.4458334</v>
      </c>
      <c r="E17" s="13">
        <v>1332682572.1500001</v>
      </c>
      <c r="F17" s="13">
        <v>1312338004.0599999</v>
      </c>
      <c r="G17" s="13">
        <v>1102227491.6941669</v>
      </c>
      <c r="H17" s="13">
        <v>1138409724.4458334</v>
      </c>
      <c r="I17" s="13">
        <v>1272595952.3291667</v>
      </c>
      <c r="J17" s="13">
        <v>1312338004.0599999</v>
      </c>
    </row>
    <row r="18" spans="1:10">
      <c r="A18" s="432">
        <v>9</v>
      </c>
      <c r="B18" s="12" t="s">
        <v>692</v>
      </c>
      <c r="C18" s="186"/>
      <c r="D18" s="186"/>
      <c r="E18" s="186"/>
      <c r="F18" s="186"/>
      <c r="G18" s="13">
        <v>20903682.780833337</v>
      </c>
      <c r="H18" s="13">
        <v>11957380.479999999</v>
      </c>
      <c r="I18" s="13">
        <v>4857031.1933333334</v>
      </c>
      <c r="J18" s="13">
        <v>2316814.56</v>
      </c>
    </row>
    <row r="19" spans="1:10">
      <c r="A19" s="432">
        <v>10</v>
      </c>
      <c r="B19" s="428" t="s">
        <v>693</v>
      </c>
      <c r="C19" s="13">
        <v>13302343140.308332</v>
      </c>
      <c r="D19" s="13">
        <v>13582922991.044167</v>
      </c>
      <c r="E19" s="13">
        <v>13806498143.18</v>
      </c>
      <c r="F19" s="13">
        <v>14183440243.879999</v>
      </c>
      <c r="G19" s="13">
        <v>2473093531.6139164</v>
      </c>
      <c r="H19" s="13">
        <v>2504261237.8389583</v>
      </c>
      <c r="I19" s="13">
        <v>2410254373.8698335</v>
      </c>
      <c r="J19" s="13">
        <v>2478927429</v>
      </c>
    </row>
    <row r="20" spans="1:10" ht="24">
      <c r="A20" s="432">
        <v>11</v>
      </c>
      <c r="B20" s="12" t="s">
        <v>694</v>
      </c>
      <c r="C20" s="13">
        <v>904882638.27083337</v>
      </c>
      <c r="D20" s="13">
        <v>904604199.92416668</v>
      </c>
      <c r="E20" s="13">
        <v>910004094.54999995</v>
      </c>
      <c r="F20" s="13">
        <v>999350788.37</v>
      </c>
      <c r="G20" s="13">
        <v>904882638.27083302</v>
      </c>
      <c r="H20" s="13">
        <v>904604199.92416668</v>
      </c>
      <c r="I20" s="13">
        <v>911224105.50083339</v>
      </c>
      <c r="J20" s="13">
        <v>999350788.37</v>
      </c>
    </row>
    <row r="21" spans="1:10">
      <c r="A21" s="432">
        <v>12</v>
      </c>
      <c r="B21" s="12" t="s">
        <v>695</v>
      </c>
      <c r="C21" s="13">
        <v>166662208.12</v>
      </c>
      <c r="D21" s="13">
        <v>166662208.12</v>
      </c>
      <c r="E21" s="13">
        <v>83332653.420000002</v>
      </c>
      <c r="F21" s="13">
        <v>83332653.420000002</v>
      </c>
      <c r="G21" s="13">
        <v>166662208.12</v>
      </c>
      <c r="H21" s="13">
        <v>166662208.12</v>
      </c>
      <c r="I21" s="13">
        <v>83332653.420000002</v>
      </c>
      <c r="J21" s="13">
        <v>83332653.420000002</v>
      </c>
    </row>
    <row r="22" spans="1:10">
      <c r="A22" s="432">
        <v>13</v>
      </c>
      <c r="B22" s="12" t="s">
        <v>696</v>
      </c>
      <c r="C22" s="13">
        <v>12230798293.917501</v>
      </c>
      <c r="D22" s="13">
        <v>12511656583.000002</v>
      </c>
      <c r="E22" s="13">
        <v>12813161395.209999</v>
      </c>
      <c r="F22" s="13">
        <v>13100756802.09</v>
      </c>
      <c r="G22" s="13">
        <v>1401548685.2230833</v>
      </c>
      <c r="H22" s="13">
        <v>1432994829.7947919</v>
      </c>
      <c r="I22" s="13">
        <v>1415697614.9490001</v>
      </c>
      <c r="J22" s="13">
        <v>1396243987.21</v>
      </c>
    </row>
    <row r="23" spans="1:10">
      <c r="A23" s="432">
        <v>14</v>
      </c>
      <c r="B23" s="428" t="s">
        <v>697</v>
      </c>
      <c r="C23" s="13">
        <v>178746592.37666667</v>
      </c>
      <c r="D23" s="13">
        <v>166180210.72749999</v>
      </c>
      <c r="E23" s="13">
        <v>199686755.00999999</v>
      </c>
      <c r="F23" s="13">
        <v>204902581.25</v>
      </c>
      <c r="G23" s="13">
        <v>45315880.406666644</v>
      </c>
      <c r="H23" s="13">
        <v>31625212.984166667</v>
      </c>
      <c r="I23" s="13">
        <v>48855069.808333337</v>
      </c>
      <c r="J23" s="13">
        <v>63307133.850000001</v>
      </c>
    </row>
    <row r="24" spans="1:10">
      <c r="A24" s="432">
        <v>15</v>
      </c>
      <c r="B24" s="428" t="s">
        <v>698</v>
      </c>
      <c r="C24" s="13">
        <v>16055070607.180832</v>
      </c>
      <c r="D24" s="13">
        <v>15814156962.982498</v>
      </c>
      <c r="E24" s="13">
        <v>15580362777.07</v>
      </c>
      <c r="F24" s="13">
        <v>15505871855.52</v>
      </c>
      <c r="G24" s="13">
        <v>1046597681.8607501</v>
      </c>
      <c r="H24" s="13">
        <v>1029044026.7188083</v>
      </c>
      <c r="I24" s="13">
        <v>1016633009.189</v>
      </c>
      <c r="J24" s="13">
        <v>1007621210.24</v>
      </c>
    </row>
    <row r="25" spans="1:10">
      <c r="A25" s="51">
        <v>16</v>
      </c>
      <c r="B25" s="21" t="s">
        <v>699</v>
      </c>
      <c r="C25" s="651"/>
      <c r="D25" s="651"/>
      <c r="E25" s="651"/>
      <c r="F25" s="651"/>
      <c r="G25" s="23">
        <v>16243864725.863787</v>
      </c>
      <c r="H25" s="23">
        <v>16431035430.511574</v>
      </c>
      <c r="I25" s="23">
        <v>16649272922.760157</v>
      </c>
      <c r="J25" s="23">
        <v>16817044566.629999</v>
      </c>
    </row>
    <row r="26" spans="1:10" s="141" customFormat="1" ht="14.5" customHeight="1">
      <c r="A26" s="606" t="s">
        <v>700</v>
      </c>
      <c r="B26" s="606"/>
      <c r="C26" s="606"/>
      <c r="D26" s="606"/>
      <c r="E26" s="606"/>
      <c r="F26" s="606"/>
      <c r="G26" s="606"/>
      <c r="H26" s="606"/>
      <c r="I26" s="606"/>
      <c r="J26" s="606"/>
    </row>
    <row r="27" spans="1:10" ht="14.5" hidden="1" customHeight="1">
      <c r="A27" s="432">
        <v>17</v>
      </c>
      <c r="B27" s="428" t="s">
        <v>701</v>
      </c>
      <c r="C27" s="428"/>
      <c r="D27" s="428"/>
      <c r="E27" s="428"/>
      <c r="F27" s="428"/>
      <c r="G27" s="428"/>
      <c r="H27" s="428"/>
      <c r="I27" s="428"/>
      <c r="J27" s="428"/>
    </row>
    <row r="28" spans="1:10">
      <c r="A28" s="432">
        <v>18</v>
      </c>
      <c r="B28" s="428" t="s">
        <v>702</v>
      </c>
      <c r="C28" s="13">
        <v>2853455699.8811069</v>
      </c>
      <c r="D28" s="13">
        <v>2709970994.7704501</v>
      </c>
      <c r="E28" s="13">
        <v>2522818580.48</v>
      </c>
      <c r="F28" s="13">
        <v>2331606336.75</v>
      </c>
      <c r="G28" s="13">
        <v>1762438743.0560353</v>
      </c>
      <c r="H28" s="13">
        <v>1606172053.9131663</v>
      </c>
      <c r="I28" s="13">
        <v>1442350171.2775457</v>
      </c>
      <c r="J28" s="13">
        <v>1325201215.4949083</v>
      </c>
    </row>
    <row r="29" spans="1:10">
      <c r="A29" s="432">
        <v>19</v>
      </c>
      <c r="B29" s="428" t="s">
        <v>703</v>
      </c>
      <c r="C29" s="13">
        <v>1730352485.2533693</v>
      </c>
      <c r="D29" s="13">
        <v>1898569106.854167</v>
      </c>
      <c r="E29" s="13">
        <v>2009169315.24</v>
      </c>
      <c r="F29" s="13">
        <v>1877873250.54</v>
      </c>
      <c r="G29" s="13">
        <v>488237707.04134035</v>
      </c>
      <c r="H29" s="13">
        <v>553573824.18398511</v>
      </c>
      <c r="I29" s="13">
        <v>582014923.2322017</v>
      </c>
      <c r="J29" s="13">
        <v>532949296.99020499</v>
      </c>
    </row>
    <row r="30" spans="1:10" ht="36" hidden="1" customHeight="1">
      <c r="A30" s="432" t="s">
        <v>704</v>
      </c>
      <c r="B30" s="428" t="s">
        <v>705</v>
      </c>
      <c r="C30" s="650"/>
      <c r="D30" s="650"/>
      <c r="E30" s="650"/>
      <c r="F30" s="650"/>
      <c r="G30" s="444"/>
      <c r="H30" s="444"/>
      <c r="I30" s="444"/>
      <c r="J30" s="444"/>
    </row>
    <row r="31" spans="1:10" ht="14.5" hidden="1" customHeight="1">
      <c r="A31" s="432" t="s">
        <v>706</v>
      </c>
      <c r="B31" s="428" t="s">
        <v>707</v>
      </c>
      <c r="C31" s="650"/>
      <c r="D31" s="650"/>
      <c r="E31" s="650"/>
      <c r="F31" s="650"/>
      <c r="G31" s="444"/>
      <c r="H31" s="444"/>
      <c r="I31" s="444"/>
      <c r="J31" s="444"/>
    </row>
    <row r="32" spans="1:10">
      <c r="A32" s="51">
        <v>20</v>
      </c>
      <c r="B32" s="21" t="s">
        <v>708</v>
      </c>
      <c r="C32" s="23">
        <v>4583808185.1344757</v>
      </c>
      <c r="D32" s="23">
        <v>4608540101.614316</v>
      </c>
      <c r="E32" s="23">
        <v>4547295133.6575832</v>
      </c>
      <c r="F32" s="23">
        <v>4224786825.2334418</v>
      </c>
      <c r="G32" s="23">
        <v>2250676450.0973754</v>
      </c>
      <c r="H32" s="23">
        <v>2159745878.0971518</v>
      </c>
      <c r="I32" s="23">
        <v>2024365094.5097475</v>
      </c>
      <c r="J32" s="23">
        <v>1858150512.4851129</v>
      </c>
    </row>
    <row r="33" spans="1:10">
      <c r="A33" s="432" t="s">
        <v>709</v>
      </c>
      <c r="B33" s="24" t="s">
        <v>710</v>
      </c>
      <c r="C33" s="243"/>
      <c r="D33" s="243"/>
      <c r="E33" s="243"/>
      <c r="F33" s="243"/>
      <c r="G33" s="243"/>
      <c r="H33" s="243"/>
      <c r="I33" s="243"/>
      <c r="J33" s="243"/>
    </row>
    <row r="34" spans="1:10">
      <c r="A34" s="432" t="s">
        <v>711</v>
      </c>
      <c r="B34" s="24" t="s">
        <v>712</v>
      </c>
      <c r="C34" s="431"/>
      <c r="D34" s="431"/>
      <c r="E34" s="431"/>
      <c r="F34" s="431"/>
      <c r="G34" s="431"/>
      <c r="H34" s="431"/>
      <c r="I34" s="431"/>
      <c r="J34" s="431"/>
    </row>
    <row r="35" spans="1:10">
      <c r="A35" s="432" t="s">
        <v>713</v>
      </c>
      <c r="B35" s="24" t="s">
        <v>714</v>
      </c>
      <c r="C35" s="13">
        <v>4583808185.1344757</v>
      </c>
      <c r="D35" s="13">
        <v>4608540101.5989256</v>
      </c>
      <c r="E35" s="13">
        <v>4531987895.7200003</v>
      </c>
      <c r="F35" s="13">
        <v>4209479587.29</v>
      </c>
      <c r="G35" s="13">
        <v>2250676450.0973754</v>
      </c>
      <c r="H35" s="13">
        <v>2159745878.0971518</v>
      </c>
      <c r="I35" s="13">
        <v>2024365094.5097475</v>
      </c>
      <c r="J35" s="13">
        <v>1858150512.4851129</v>
      </c>
    </row>
    <row r="36" spans="1:10" s="141" customFormat="1">
      <c r="A36" s="652" t="s">
        <v>715</v>
      </c>
      <c r="B36" s="652"/>
      <c r="C36" s="652"/>
      <c r="D36" s="652"/>
      <c r="E36" s="652"/>
      <c r="F36" s="652"/>
      <c r="G36" s="652"/>
      <c r="H36" s="652"/>
      <c r="I36" s="652"/>
      <c r="J36" s="652"/>
    </row>
    <row r="37" spans="1:10">
      <c r="A37" s="430" t="s">
        <v>716</v>
      </c>
      <c r="B37" s="22" t="s">
        <v>717</v>
      </c>
      <c r="C37" s="649"/>
      <c r="D37" s="649"/>
      <c r="E37" s="649"/>
      <c r="F37" s="649"/>
      <c r="G37" s="23">
        <v>29720623338.393299</v>
      </c>
      <c r="H37" s="23">
        <v>31213416765.022903</v>
      </c>
      <c r="I37" s="23">
        <v>31719939233.416782</v>
      </c>
      <c r="J37" s="23">
        <v>32506739393.748646</v>
      </c>
    </row>
    <row r="38" spans="1:10">
      <c r="A38" s="430">
        <v>22</v>
      </c>
      <c r="B38" s="22" t="s">
        <v>718</v>
      </c>
      <c r="C38" s="649"/>
      <c r="D38" s="649"/>
      <c r="E38" s="649"/>
      <c r="F38" s="649"/>
      <c r="G38" s="23">
        <v>13993188275.766411</v>
      </c>
      <c r="H38" s="23">
        <v>14271285580.150156</v>
      </c>
      <c r="I38" s="23">
        <v>14624907828.25041</v>
      </c>
      <c r="J38" s="23">
        <v>14875138900.688681</v>
      </c>
    </row>
    <row r="39" spans="1:10">
      <c r="A39" s="430">
        <v>23</v>
      </c>
      <c r="B39" s="22" t="s">
        <v>719</v>
      </c>
      <c r="C39" s="649"/>
      <c r="D39" s="649"/>
      <c r="E39" s="649"/>
      <c r="F39" s="649"/>
      <c r="G39" s="517">
        <v>2.1296635407578237</v>
      </c>
      <c r="H39" s="517">
        <v>2.1960071693212697</v>
      </c>
      <c r="I39" s="517">
        <v>2.1777769124714093</v>
      </c>
      <c r="J39" s="517">
        <v>2.1905679641520091</v>
      </c>
    </row>
    <row r="40" spans="1:10">
      <c r="A40" s="9"/>
      <c r="B40" s="9"/>
      <c r="C40" s="9"/>
      <c r="D40" s="9"/>
      <c r="E40" s="9"/>
      <c r="F40" s="9"/>
      <c r="G40" s="9"/>
      <c r="H40" s="9"/>
      <c r="I40" s="9"/>
      <c r="J40" s="9"/>
    </row>
    <row r="41" spans="1:10">
      <c r="A41" s="534" t="s">
        <v>1267</v>
      </c>
      <c r="B41" s="502"/>
      <c r="C41" s="502"/>
      <c r="D41" s="502"/>
      <c r="E41" s="502"/>
      <c r="F41" s="502"/>
      <c r="G41" s="502"/>
      <c r="H41" s="9"/>
      <c r="I41" s="9"/>
      <c r="J41" s="9"/>
    </row>
    <row r="42" spans="1:10" ht="14.5" customHeight="1">
      <c r="A42" s="582" t="s">
        <v>720</v>
      </c>
      <c r="B42" s="582"/>
      <c r="C42" s="582"/>
      <c r="D42" s="582"/>
      <c r="E42" s="582"/>
      <c r="F42" s="582"/>
      <c r="G42" s="582"/>
      <c r="H42" s="582"/>
      <c r="I42" s="582"/>
      <c r="J42" s="582"/>
    </row>
    <row r="43" spans="1:10">
      <c r="A43" s="429"/>
      <c r="B43" s="429"/>
      <c r="C43" s="429"/>
      <c r="D43" s="429"/>
      <c r="E43" s="429"/>
      <c r="F43" s="429"/>
      <c r="G43" s="429"/>
      <c r="H43" s="429"/>
      <c r="I43" s="429"/>
      <c r="J43" s="429"/>
    </row>
    <row r="44" spans="1:10">
      <c r="A44" s="503" t="s">
        <v>721</v>
      </c>
      <c r="B44" s="504"/>
      <c r="C44" s="504"/>
      <c r="D44" s="504"/>
      <c r="E44" s="504"/>
      <c r="F44" s="504"/>
      <c r="G44" s="504"/>
      <c r="H44" s="504"/>
      <c r="I44" s="504"/>
      <c r="J44" s="504"/>
    </row>
    <row r="45" spans="1:10">
      <c r="A45" s="572" t="s">
        <v>1255</v>
      </c>
      <c r="B45" s="572"/>
      <c r="C45" s="572"/>
      <c r="D45" s="572"/>
      <c r="E45" s="572"/>
      <c r="F45" s="572"/>
      <c r="G45" s="572"/>
      <c r="H45" s="572"/>
      <c r="I45" s="572"/>
      <c r="J45" s="572"/>
    </row>
    <row r="46" spans="1:10">
      <c r="A46" s="505"/>
      <c r="B46" s="506"/>
      <c r="C46" s="506"/>
      <c r="D46" s="506"/>
      <c r="E46" s="506"/>
      <c r="F46" s="506"/>
      <c r="G46" s="506"/>
      <c r="H46" s="506"/>
      <c r="I46" s="506"/>
      <c r="J46" s="506"/>
    </row>
    <row r="47" spans="1:10" ht="14.5" customHeight="1">
      <c r="A47" s="572" t="s">
        <v>1256</v>
      </c>
      <c r="B47" s="572"/>
      <c r="C47" s="572"/>
      <c r="D47" s="572"/>
      <c r="E47" s="572"/>
      <c r="F47" s="572"/>
      <c r="G47" s="572"/>
      <c r="H47" s="572"/>
      <c r="I47" s="572"/>
      <c r="J47" s="572"/>
    </row>
    <row r="48" spans="1:10">
      <c r="A48" s="1"/>
      <c r="B48" s="2"/>
      <c r="C48" s="2"/>
      <c r="D48" s="2"/>
      <c r="E48" s="2"/>
      <c r="F48" s="2"/>
      <c r="G48" s="2"/>
      <c r="H48" s="2"/>
      <c r="I48" s="2"/>
      <c r="J48" s="2"/>
    </row>
    <row r="49" spans="1:10" ht="18.5">
      <c r="A49" s="3" t="s">
        <v>722</v>
      </c>
      <c r="B49" s="2"/>
      <c r="C49" s="2"/>
      <c r="D49" s="2"/>
      <c r="E49" s="2"/>
      <c r="F49" s="2"/>
      <c r="G49" s="2"/>
      <c r="H49" s="2"/>
      <c r="I49" s="2"/>
      <c r="J49" s="2"/>
    </row>
    <row r="50" spans="1:10" ht="14.5" customHeight="1">
      <c r="A50" s="1"/>
      <c r="B50" s="2"/>
      <c r="C50" s="2"/>
      <c r="D50" s="2"/>
      <c r="E50" s="2"/>
      <c r="F50" s="2"/>
      <c r="G50" s="2"/>
      <c r="H50" s="2"/>
      <c r="I50" s="2"/>
      <c r="J50" s="2"/>
    </row>
    <row r="51" spans="1:10">
      <c r="A51" s="336" t="s">
        <v>723</v>
      </c>
      <c r="B51" s="2"/>
      <c r="C51" s="2"/>
      <c r="D51" s="2"/>
      <c r="E51" s="2"/>
      <c r="F51" s="2"/>
      <c r="G51" s="2"/>
      <c r="H51" s="2"/>
      <c r="I51" s="2"/>
      <c r="J51" s="2"/>
    </row>
    <row r="52" spans="1:10" ht="44.15" customHeight="1">
      <c r="A52" s="572" t="s">
        <v>1253</v>
      </c>
      <c r="B52" s="572"/>
      <c r="C52" s="572"/>
      <c r="D52" s="572"/>
      <c r="E52" s="572"/>
      <c r="F52" s="572"/>
      <c r="G52" s="572"/>
      <c r="H52" s="572"/>
      <c r="I52" s="572"/>
      <c r="J52" s="572"/>
    </row>
    <row r="53" spans="1:10" ht="14.5" customHeight="1">
      <c r="A53" s="2"/>
      <c r="B53" s="2"/>
      <c r="C53" s="2"/>
      <c r="D53" s="2"/>
      <c r="E53" s="2"/>
      <c r="F53" s="2"/>
      <c r="G53" s="2"/>
      <c r="H53" s="2"/>
      <c r="I53" s="2"/>
      <c r="J53" s="2"/>
    </row>
    <row r="54" spans="1:10">
      <c r="A54" s="4" t="s">
        <v>724</v>
      </c>
      <c r="B54" s="2"/>
      <c r="C54" s="2"/>
      <c r="D54" s="2"/>
      <c r="E54" s="2"/>
      <c r="F54" s="2"/>
      <c r="G54" s="2"/>
      <c r="H54" s="2"/>
      <c r="I54" s="2"/>
      <c r="J54" s="2"/>
    </row>
    <row r="55" spans="1:10" ht="77.5" customHeight="1">
      <c r="A55" s="568" t="s">
        <v>725</v>
      </c>
      <c r="B55" s="568"/>
      <c r="C55" s="568"/>
      <c r="D55" s="568"/>
      <c r="E55" s="568"/>
      <c r="F55" s="568"/>
      <c r="G55" s="568"/>
      <c r="H55" s="568"/>
      <c r="I55" s="568"/>
      <c r="J55" s="568"/>
    </row>
    <row r="56" spans="1:10" ht="14.5" customHeight="1">
      <c r="A56" s="2"/>
      <c r="B56" s="2"/>
      <c r="C56" s="2"/>
      <c r="D56" s="2"/>
      <c r="E56" s="2"/>
      <c r="F56" s="2"/>
      <c r="G56" s="2"/>
      <c r="H56" s="2"/>
      <c r="I56" s="2"/>
      <c r="J56" s="2"/>
    </row>
    <row r="57" spans="1:10">
      <c r="A57" s="4" t="s">
        <v>726</v>
      </c>
      <c r="B57" s="2"/>
      <c r="C57" s="2"/>
      <c r="D57" s="2"/>
      <c r="E57" s="2"/>
      <c r="F57" s="2"/>
      <c r="G57" s="2"/>
      <c r="H57" s="2"/>
      <c r="I57" s="2"/>
      <c r="J57" s="2"/>
    </row>
    <row r="58" spans="1:10" ht="28.5" customHeight="1">
      <c r="A58" s="648" t="s">
        <v>1254</v>
      </c>
      <c r="B58" s="648"/>
      <c r="C58" s="648"/>
      <c r="D58" s="648"/>
      <c r="E58" s="648"/>
      <c r="F58" s="648"/>
      <c r="G58" s="648"/>
      <c r="H58" s="648"/>
      <c r="I58" s="648"/>
      <c r="J58" s="648"/>
    </row>
    <row r="59" spans="1:10" ht="14.5" customHeight="1">
      <c r="A59" s="2"/>
      <c r="B59" s="2"/>
      <c r="C59" s="2"/>
      <c r="D59" s="2"/>
      <c r="E59" s="2"/>
      <c r="F59" s="2"/>
      <c r="G59" s="2"/>
      <c r="H59" s="2"/>
      <c r="I59" s="2"/>
      <c r="J59" s="2"/>
    </row>
    <row r="60" spans="1:10">
      <c r="A60" s="4" t="s">
        <v>727</v>
      </c>
      <c r="B60" s="2"/>
      <c r="C60" s="2"/>
      <c r="D60" s="2"/>
      <c r="E60" s="2"/>
      <c r="F60" s="2"/>
      <c r="G60" s="2"/>
      <c r="H60" s="2"/>
      <c r="I60" s="2"/>
      <c r="J60" s="2"/>
    </row>
    <row r="61" spans="1:10" ht="40.5" customHeight="1">
      <c r="A61" s="568" t="s">
        <v>728</v>
      </c>
      <c r="B61" s="568"/>
      <c r="C61" s="568"/>
      <c r="D61" s="568"/>
      <c r="E61" s="568"/>
      <c r="F61" s="568"/>
      <c r="G61" s="568"/>
      <c r="H61" s="568"/>
      <c r="I61" s="568"/>
      <c r="J61" s="568"/>
    </row>
    <row r="62" spans="1:10" ht="14.5" customHeight="1">
      <c r="A62" s="2"/>
      <c r="B62" s="2"/>
      <c r="C62" s="2"/>
      <c r="D62" s="2"/>
      <c r="E62" s="2"/>
      <c r="F62" s="2"/>
      <c r="G62" s="2"/>
      <c r="H62" s="2"/>
      <c r="I62" s="2"/>
      <c r="J62" s="2"/>
    </row>
    <row r="63" spans="1:10">
      <c r="A63" s="4" t="s">
        <v>729</v>
      </c>
      <c r="B63" s="2"/>
      <c r="C63" s="2"/>
      <c r="D63" s="2"/>
      <c r="E63" s="2"/>
      <c r="F63" s="2"/>
      <c r="G63" s="2"/>
      <c r="H63" s="2"/>
      <c r="I63" s="2"/>
      <c r="J63" s="2"/>
    </row>
    <row r="64" spans="1:10" ht="45" customHeight="1">
      <c r="A64" s="568" t="s">
        <v>730</v>
      </c>
      <c r="B64" s="568"/>
      <c r="C64" s="568"/>
      <c r="D64" s="568"/>
      <c r="E64" s="568"/>
      <c r="F64" s="568"/>
      <c r="G64" s="568"/>
      <c r="H64" s="568"/>
      <c r="I64" s="568"/>
      <c r="J64" s="568"/>
    </row>
    <row r="65" spans="1:10">
      <c r="A65" s="424"/>
      <c r="B65" s="424"/>
      <c r="C65" s="424"/>
      <c r="D65" s="424"/>
      <c r="E65" s="424"/>
      <c r="F65" s="424"/>
      <c r="G65" s="424"/>
      <c r="H65" s="424"/>
      <c r="I65" s="424"/>
      <c r="J65" s="424"/>
    </row>
  </sheetData>
  <mergeCells count="21">
    <mergeCell ref="C5:F5"/>
    <mergeCell ref="G5:J5"/>
    <mergeCell ref="A8:J8"/>
    <mergeCell ref="C9:F9"/>
    <mergeCell ref="A10:J10"/>
    <mergeCell ref="C25:F25"/>
    <mergeCell ref="A26:J26"/>
    <mergeCell ref="C30:F30"/>
    <mergeCell ref="A36:J36"/>
    <mergeCell ref="C37:F37"/>
    <mergeCell ref="C38:F38"/>
    <mergeCell ref="C39:F39"/>
    <mergeCell ref="C31:F31"/>
    <mergeCell ref="A42:J42"/>
    <mergeCell ref="A47:J47"/>
    <mergeCell ref="A45:J45"/>
    <mergeCell ref="A52:J52"/>
    <mergeCell ref="A55:J55"/>
    <mergeCell ref="A58:J58"/>
    <mergeCell ref="A61:J61"/>
    <mergeCell ref="A64:J64"/>
  </mergeCells>
  <pageMargins left="0.70866141732283472" right="0.70866141732283472" top="0.74803149606299213" bottom="0.74803149606299213" header="0.31496062992125984" footer="0.31496062992125984"/>
  <pageSetup paperSize="9" scale="84" fitToWidth="0" fitToHeight="0" orientation="landscape" r:id="rId1"/>
  <rowBreaks count="1" manualBreakCount="1">
    <brk id="39" max="9"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586EE-1F88-48D7-AD13-325066EE71A0}">
  <sheetPr>
    <pageSetUpPr fitToPage="1"/>
  </sheetPr>
  <dimension ref="A1:G44"/>
  <sheetViews>
    <sheetView showGridLines="0" zoomScaleNormal="100" workbookViewId="0">
      <selection activeCell="H1" sqref="H1"/>
    </sheetView>
  </sheetViews>
  <sheetFormatPr defaultColWidth="8.33203125" defaultRowHeight="14.5"/>
  <cols>
    <col min="1" max="1" width="5.08203125" style="7" customWidth="1"/>
    <col min="2" max="2" width="55.83203125" style="7" customWidth="1"/>
    <col min="3" max="7" width="13.33203125" style="7" customWidth="1"/>
    <col min="8" max="16384" width="8.33203125" style="7"/>
  </cols>
  <sheetData>
    <row r="1" spans="1:7" ht="18.5">
      <c r="A1" s="3" t="s">
        <v>731</v>
      </c>
      <c r="B1" s="9"/>
      <c r="C1" s="9"/>
      <c r="D1" s="9"/>
      <c r="E1" s="9"/>
      <c r="F1" s="9"/>
      <c r="G1" s="9"/>
    </row>
    <row r="2" spans="1:7">
      <c r="A2" s="9"/>
      <c r="B2" s="60"/>
      <c r="C2" s="60"/>
      <c r="D2" s="60"/>
      <c r="E2" s="60"/>
      <c r="F2" s="60"/>
      <c r="G2" s="60"/>
    </row>
    <row r="3" spans="1:7">
      <c r="A3" s="206"/>
      <c r="B3" s="60"/>
      <c r="C3" s="60"/>
      <c r="D3" s="60"/>
      <c r="E3" s="60"/>
      <c r="F3" s="60"/>
      <c r="G3" s="60"/>
    </row>
    <row r="4" spans="1:7">
      <c r="A4" s="653"/>
      <c r="B4" s="653"/>
      <c r="C4" s="92" t="s">
        <v>119</v>
      </c>
      <c r="D4" s="92" t="s">
        <v>120</v>
      </c>
      <c r="E4" s="92" t="s">
        <v>121</v>
      </c>
      <c r="F4" s="92" t="s">
        <v>171</v>
      </c>
      <c r="G4" s="121" t="s">
        <v>172</v>
      </c>
    </row>
    <row r="5" spans="1:7" ht="15.75" customHeight="1">
      <c r="A5" s="394"/>
      <c r="B5" s="394"/>
      <c r="C5" s="590" t="s">
        <v>732</v>
      </c>
      <c r="D5" s="601"/>
      <c r="E5" s="601"/>
      <c r="F5" s="591"/>
      <c r="G5" s="579" t="s">
        <v>733</v>
      </c>
    </row>
    <row r="6" spans="1:7" ht="15" customHeight="1">
      <c r="A6" s="395" t="s">
        <v>1210</v>
      </c>
      <c r="B6" s="396"/>
      <c r="C6" s="33" t="s">
        <v>734</v>
      </c>
      <c r="D6" s="33" t="s">
        <v>735</v>
      </c>
      <c r="E6" s="33" t="s">
        <v>736</v>
      </c>
      <c r="F6" s="33" t="s">
        <v>737</v>
      </c>
      <c r="G6" s="579"/>
    </row>
    <row r="7" spans="1:7">
      <c r="A7" s="155" t="s">
        <v>738</v>
      </c>
      <c r="B7" s="155"/>
      <c r="C7" s="155"/>
      <c r="D7" s="240"/>
      <c r="E7" s="155"/>
      <c r="F7" s="155"/>
      <c r="G7" s="155"/>
    </row>
    <row r="8" spans="1:7">
      <c r="A8" s="51">
        <v>1</v>
      </c>
      <c r="B8" s="21" t="s">
        <v>739</v>
      </c>
      <c r="C8" s="23">
        <v>13649561093.979998</v>
      </c>
      <c r="D8" s="242"/>
      <c r="E8" s="242"/>
      <c r="F8" s="23">
        <v>1489912752.1700001</v>
      </c>
      <c r="G8" s="23">
        <v>15139473846.149998</v>
      </c>
    </row>
    <row r="9" spans="1:7">
      <c r="A9" s="18">
        <v>2</v>
      </c>
      <c r="B9" s="209" t="s">
        <v>3</v>
      </c>
      <c r="C9" s="13">
        <v>13649561093.979998</v>
      </c>
      <c r="D9" s="243"/>
      <c r="E9" s="243"/>
      <c r="F9" s="13">
        <v>1489912752.1700001</v>
      </c>
      <c r="G9" s="13">
        <v>15139473846.149998</v>
      </c>
    </row>
    <row r="10" spans="1:7" hidden="1">
      <c r="A10" s="18">
        <v>3</v>
      </c>
      <c r="B10" s="209" t="s">
        <v>740</v>
      </c>
      <c r="C10" s="444"/>
      <c r="D10" s="157"/>
      <c r="E10" s="157"/>
      <c r="F10" s="114"/>
      <c r="G10" s="114"/>
    </row>
    <row r="11" spans="1:7">
      <c r="A11" s="20">
        <v>4</v>
      </c>
      <c r="B11" s="21" t="s">
        <v>741</v>
      </c>
      <c r="C11" s="445"/>
      <c r="D11" s="23">
        <v>54408524235.389992</v>
      </c>
      <c r="E11" s="23">
        <v>204279387.78</v>
      </c>
      <c r="F11" s="23">
        <v>22448669.740000002</v>
      </c>
      <c r="G11" s="23">
        <v>51068867437.235992</v>
      </c>
    </row>
    <row r="12" spans="1:7">
      <c r="A12" s="18">
        <v>5</v>
      </c>
      <c r="B12" s="209" t="s">
        <v>686</v>
      </c>
      <c r="C12" s="444"/>
      <c r="D12" s="13">
        <v>37757645461.349991</v>
      </c>
      <c r="E12" s="13">
        <v>140264671.50999999</v>
      </c>
      <c r="F12" s="13">
        <v>8663501.4800000004</v>
      </c>
      <c r="G12" s="13">
        <v>36011678127.696991</v>
      </c>
    </row>
    <row r="13" spans="1:7">
      <c r="A13" s="18">
        <v>6</v>
      </c>
      <c r="B13" s="209" t="s">
        <v>687</v>
      </c>
      <c r="C13" s="444"/>
      <c r="D13" s="13">
        <v>16650878774.039999</v>
      </c>
      <c r="E13" s="13">
        <v>64014716.270000003</v>
      </c>
      <c r="F13" s="13">
        <v>13785168.26</v>
      </c>
      <c r="G13" s="13">
        <v>15057189309.539</v>
      </c>
    </row>
    <row r="14" spans="1:7">
      <c r="A14" s="20">
        <v>7</v>
      </c>
      <c r="B14" s="21" t="s">
        <v>742</v>
      </c>
      <c r="C14" s="445"/>
      <c r="D14" s="23">
        <v>24372327721.829998</v>
      </c>
      <c r="E14" s="23">
        <v>8820911589.1199989</v>
      </c>
      <c r="F14" s="23">
        <v>25850567920.52</v>
      </c>
      <c r="G14" s="23">
        <v>39309744718.985001</v>
      </c>
    </row>
    <row r="15" spans="1:7">
      <c r="A15" s="18">
        <v>8</v>
      </c>
      <c r="B15" s="209" t="s">
        <v>743</v>
      </c>
      <c r="C15" s="444"/>
      <c r="D15" s="13">
        <v>6263549438.1700001</v>
      </c>
      <c r="E15" s="13"/>
      <c r="F15" s="13"/>
      <c r="G15" s="13">
        <v>3131774719.085</v>
      </c>
    </row>
    <row r="16" spans="1:7">
      <c r="A16" s="18">
        <v>9</v>
      </c>
      <c r="B16" s="209" t="s">
        <v>744</v>
      </c>
      <c r="C16" s="444"/>
      <c r="D16" s="13">
        <v>18108778283.659996</v>
      </c>
      <c r="E16" s="13">
        <v>8820911589.1199989</v>
      </c>
      <c r="F16" s="13">
        <v>25850567920.52</v>
      </c>
      <c r="G16" s="13">
        <v>36177969999.900002</v>
      </c>
    </row>
    <row r="17" spans="1:7">
      <c r="A17" s="20">
        <v>10</v>
      </c>
      <c r="B17" s="21" t="s">
        <v>745</v>
      </c>
      <c r="C17" s="445"/>
      <c r="D17" s="397"/>
      <c r="E17" s="397"/>
      <c r="F17" s="398"/>
      <c r="G17" s="398"/>
    </row>
    <row r="18" spans="1:7">
      <c r="A18" s="20">
        <v>11</v>
      </c>
      <c r="B18" s="21" t="s">
        <v>746</v>
      </c>
      <c r="C18" s="23">
        <v>1323382551.0099998</v>
      </c>
      <c r="D18" s="23">
        <v>1494415454.9300001</v>
      </c>
      <c r="E18" s="242"/>
      <c r="F18" s="242"/>
      <c r="G18" s="242"/>
    </row>
    <row r="19" spans="1:7">
      <c r="A19" s="18">
        <v>12</v>
      </c>
      <c r="B19" s="209" t="s">
        <v>747</v>
      </c>
      <c r="C19" s="13">
        <v>1323382551.0099998</v>
      </c>
      <c r="D19" s="444"/>
      <c r="E19" s="444"/>
      <c r="F19" s="444"/>
      <c r="G19" s="114"/>
    </row>
    <row r="20" spans="1:7">
      <c r="A20" s="18">
        <v>13</v>
      </c>
      <c r="B20" s="209" t="s">
        <v>748</v>
      </c>
      <c r="C20" s="444"/>
      <c r="D20" s="13">
        <v>1494415454.9300001</v>
      </c>
      <c r="E20" s="444"/>
      <c r="F20" s="114"/>
      <c r="G20" s="114"/>
    </row>
    <row r="21" spans="1:7">
      <c r="A21" s="20">
        <v>14</v>
      </c>
      <c r="B21" s="21" t="s">
        <v>749</v>
      </c>
      <c r="C21" s="22"/>
      <c r="D21" s="22"/>
      <c r="E21" s="22"/>
      <c r="F21" s="22"/>
      <c r="G21" s="23">
        <v>105518086002.37099</v>
      </c>
    </row>
    <row r="22" spans="1:7">
      <c r="A22" s="654" t="s">
        <v>750</v>
      </c>
      <c r="B22" s="654"/>
      <c r="C22" s="654"/>
      <c r="D22" s="654"/>
      <c r="E22" s="654"/>
      <c r="F22" s="654"/>
      <c r="G22" s="654"/>
    </row>
    <row r="23" spans="1:7">
      <c r="A23" s="18">
        <v>15</v>
      </c>
      <c r="B23" s="21" t="s">
        <v>683</v>
      </c>
      <c r="C23" s="21"/>
      <c r="D23" s="397"/>
      <c r="E23" s="397"/>
      <c r="F23" s="398"/>
      <c r="G23" s="23">
        <v>624117047.63779998</v>
      </c>
    </row>
    <row r="24" spans="1:7">
      <c r="A24" s="18" t="s">
        <v>751</v>
      </c>
      <c r="B24" s="21" t="s">
        <v>752</v>
      </c>
      <c r="C24" s="51"/>
      <c r="D24" s="23">
        <v>264326101.77162382</v>
      </c>
      <c r="E24" s="23">
        <v>284177185.06177378</v>
      </c>
      <c r="F24" s="23">
        <v>12194040451.195524</v>
      </c>
      <c r="G24" s="23">
        <v>10831162177.324583</v>
      </c>
    </row>
    <row r="25" spans="1:7">
      <c r="A25" s="18">
        <v>16</v>
      </c>
      <c r="B25" s="21" t="s">
        <v>753</v>
      </c>
      <c r="C25" s="21"/>
      <c r="D25" s="23"/>
      <c r="E25" s="23"/>
      <c r="F25" s="23"/>
      <c r="G25" s="23"/>
    </row>
    <row r="26" spans="1:7">
      <c r="A26" s="18">
        <v>17</v>
      </c>
      <c r="B26" s="21" t="s">
        <v>754</v>
      </c>
      <c r="C26" s="21"/>
      <c r="D26" s="23">
        <v>7155936181.884532</v>
      </c>
      <c r="E26" s="23">
        <v>4808882223.4413986</v>
      </c>
      <c r="F26" s="23">
        <v>72502779293.665253</v>
      </c>
      <c r="G26" s="23">
        <v>61141573199.506622</v>
      </c>
    </row>
    <row r="27" spans="1:7" ht="24" hidden="1">
      <c r="A27" s="18">
        <v>18</v>
      </c>
      <c r="B27" s="209" t="s">
        <v>755</v>
      </c>
      <c r="C27" s="10"/>
      <c r="D27" s="444"/>
      <c r="E27" s="444"/>
      <c r="F27" s="114"/>
      <c r="G27" s="114"/>
    </row>
    <row r="28" spans="1:7" ht="32.15" customHeight="1">
      <c r="A28" s="18">
        <v>19</v>
      </c>
      <c r="B28" s="209" t="s">
        <v>756</v>
      </c>
      <c r="C28" s="10"/>
      <c r="D28" s="13">
        <v>497462837.09878689</v>
      </c>
      <c r="E28" s="13">
        <v>157257052.86603102</v>
      </c>
      <c r="F28" s="13">
        <v>2177844954.8351822</v>
      </c>
      <c r="G28" s="13">
        <v>2306219764.9780765</v>
      </c>
    </row>
    <row r="29" spans="1:7" ht="23.5" customHeight="1">
      <c r="A29" s="18">
        <v>20</v>
      </c>
      <c r="B29" s="209" t="s">
        <v>757</v>
      </c>
      <c r="C29" s="10"/>
      <c r="D29" s="13">
        <v>4456615232.380825</v>
      </c>
      <c r="E29" s="13">
        <v>3035502000.0759921</v>
      </c>
      <c r="F29" s="13">
        <v>30617764757.003288</v>
      </c>
      <c r="G29" s="13">
        <v>55801051350.722549</v>
      </c>
    </row>
    <row r="30" spans="1:7" ht="27" customHeight="1">
      <c r="A30" s="18">
        <v>21</v>
      </c>
      <c r="B30" s="399" t="s">
        <v>758</v>
      </c>
      <c r="C30" s="10"/>
      <c r="D30" s="13">
        <v>5.435943603515625E-5</v>
      </c>
      <c r="E30" s="13">
        <v>1.049041748046875E-5</v>
      </c>
      <c r="F30" s="13"/>
      <c r="G30" s="13">
        <v>23499925374.22377</v>
      </c>
    </row>
    <row r="31" spans="1:7">
      <c r="A31" s="18">
        <v>22</v>
      </c>
      <c r="B31" s="209" t="s">
        <v>759</v>
      </c>
      <c r="C31" s="10"/>
      <c r="D31" s="13">
        <v>1707272615.3249199</v>
      </c>
      <c r="E31" s="13">
        <v>1491248776.329376</v>
      </c>
      <c r="F31" s="13">
        <v>36705026718.686783</v>
      </c>
      <c r="G31" s="13"/>
    </row>
    <row r="32" spans="1:7" ht="27" customHeight="1">
      <c r="A32" s="18">
        <v>23</v>
      </c>
      <c r="B32" s="399" t="s">
        <v>758</v>
      </c>
      <c r="C32" s="10"/>
      <c r="D32" s="13">
        <v>1603602956.6281302</v>
      </c>
      <c r="E32" s="13">
        <v>1400083139.9671912</v>
      </c>
      <c r="F32" s="13">
        <v>33843203578.347809</v>
      </c>
      <c r="G32" s="13"/>
    </row>
    <row r="33" spans="1:7" ht="31.5" customHeight="1">
      <c r="A33" s="18">
        <v>24</v>
      </c>
      <c r="B33" s="209" t="s">
        <v>760</v>
      </c>
      <c r="C33" s="10"/>
      <c r="D33" s="13">
        <v>494585497.07999992</v>
      </c>
      <c r="E33" s="13">
        <v>124874394.17</v>
      </c>
      <c r="F33" s="13">
        <v>3002142863.1399999</v>
      </c>
      <c r="G33" s="13">
        <v>3034302083.8059998</v>
      </c>
    </row>
    <row r="34" spans="1:7" hidden="1">
      <c r="A34" s="20">
        <v>25</v>
      </c>
      <c r="B34" s="21" t="s">
        <v>761</v>
      </c>
      <c r="C34" s="21"/>
      <c r="D34" s="512">
        <v>0</v>
      </c>
      <c r="E34" s="512">
        <v>0</v>
      </c>
      <c r="F34" s="518">
        <v>0</v>
      </c>
      <c r="G34" s="518">
        <v>0</v>
      </c>
    </row>
    <row r="35" spans="1:7">
      <c r="A35" s="20">
        <v>26</v>
      </c>
      <c r="B35" s="21" t="s">
        <v>762</v>
      </c>
      <c r="C35" s="241"/>
      <c r="D35" s="23">
        <v>4832011630.6240654</v>
      </c>
      <c r="E35" s="23">
        <v>360987832.8525821</v>
      </c>
      <c r="F35" s="23">
        <v>4690000734.8833513</v>
      </c>
      <c r="G35" s="23">
        <v>5933742507.0441971</v>
      </c>
    </row>
    <row r="36" spans="1:7" hidden="1">
      <c r="A36" s="18">
        <v>27</v>
      </c>
      <c r="B36" s="209" t="s">
        <v>763</v>
      </c>
      <c r="C36" s="10"/>
      <c r="D36" s="444"/>
      <c r="E36" s="444"/>
      <c r="F36" s="114"/>
      <c r="G36" s="114"/>
    </row>
    <row r="37" spans="1:7" ht="25" customHeight="1">
      <c r="A37" s="18">
        <v>28</v>
      </c>
      <c r="B37" s="209" t="s">
        <v>764</v>
      </c>
      <c r="C37" s="10"/>
      <c r="D37" s="243"/>
      <c r="E37" s="243"/>
      <c r="F37" s="13">
        <v>360117122.67000002</v>
      </c>
      <c r="G37" s="13">
        <v>306099554.26950002</v>
      </c>
    </row>
    <row r="38" spans="1:7" ht="13" hidden="1" customHeight="1">
      <c r="A38" s="18">
        <v>29</v>
      </c>
      <c r="B38" s="209" t="s">
        <v>765</v>
      </c>
      <c r="C38" s="10"/>
      <c r="D38" s="243"/>
      <c r="E38" s="243"/>
      <c r="F38" s="243"/>
      <c r="G38" s="243"/>
    </row>
    <row r="39" spans="1:7">
      <c r="A39" s="18">
        <v>30</v>
      </c>
      <c r="B39" s="209" t="s">
        <v>766</v>
      </c>
      <c r="C39" s="10"/>
      <c r="D39" s="13">
        <v>1882397451.4299998</v>
      </c>
      <c r="E39" s="13"/>
      <c r="F39" s="13"/>
      <c r="G39" s="13">
        <v>94119872.571500003</v>
      </c>
    </row>
    <row r="40" spans="1:7">
      <c r="A40" s="18">
        <v>31</v>
      </c>
      <c r="B40" s="209" t="s">
        <v>767</v>
      </c>
      <c r="C40" s="10"/>
      <c r="D40" s="13">
        <v>2949614179.194066</v>
      </c>
      <c r="E40" s="13">
        <v>360987832.8525821</v>
      </c>
      <c r="F40" s="13">
        <v>4329883612.2133512</v>
      </c>
      <c r="G40" s="13">
        <v>5533523080.2031975</v>
      </c>
    </row>
    <row r="41" spans="1:7">
      <c r="A41" s="20">
        <v>32</v>
      </c>
      <c r="B41" s="21" t="s">
        <v>768</v>
      </c>
      <c r="C41" s="21"/>
      <c r="D41" s="23">
        <v>6006865437.460001</v>
      </c>
      <c r="E41" s="23">
        <v>2651136194.9899998</v>
      </c>
      <c r="F41" s="23">
        <v>19204606680.969994</v>
      </c>
      <c r="G41" s="23">
        <v>1923277430.6403499</v>
      </c>
    </row>
    <row r="42" spans="1:7">
      <c r="A42" s="20">
        <v>33</v>
      </c>
      <c r="B42" s="21" t="s">
        <v>769</v>
      </c>
      <c r="C42" s="22"/>
      <c r="D42" s="22"/>
      <c r="E42" s="22"/>
      <c r="F42" s="513"/>
      <c r="G42" s="23">
        <v>80453872362.153564</v>
      </c>
    </row>
    <row r="43" spans="1:7" s="141" customFormat="1">
      <c r="A43" s="192">
        <v>34</v>
      </c>
      <c r="B43" s="241" t="s">
        <v>770</v>
      </c>
      <c r="C43" s="422"/>
      <c r="D43" s="422"/>
      <c r="E43" s="422"/>
      <c r="F43" s="422"/>
      <c r="G43" s="519">
        <v>1.3115352052589071</v>
      </c>
    </row>
    <row r="44" spans="1:7">
      <c r="A44" s="60"/>
      <c r="B44" s="60"/>
      <c r="C44" s="60"/>
      <c r="D44" s="60"/>
      <c r="E44" s="60"/>
      <c r="F44" s="60"/>
      <c r="G44" s="60"/>
    </row>
  </sheetData>
  <mergeCells count="4">
    <mergeCell ref="A4:B4"/>
    <mergeCell ref="C5:F5"/>
    <mergeCell ref="G5:G6"/>
    <mergeCell ref="A22:G22"/>
  </mergeCells>
  <pageMargins left="0.70866141732283472" right="0.70866141732283472" top="0.74803149606299213" bottom="0.74803149606299213" header="0.31496062992125984" footer="0.31496062992125984"/>
  <pageSetup paperSize="9" scale="61"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B4E6-AB78-4726-92D8-429A7F08D469}">
  <sheetPr>
    <pageSetUpPr fitToPage="1"/>
  </sheetPr>
  <dimension ref="A1:Q25"/>
  <sheetViews>
    <sheetView showGridLines="0" zoomScaleNormal="100" workbookViewId="0">
      <selection activeCell="R1" sqref="R1"/>
    </sheetView>
  </sheetViews>
  <sheetFormatPr defaultColWidth="8.33203125" defaultRowHeight="14.5"/>
  <cols>
    <col min="1" max="1" width="4.58203125" style="7" customWidth="1"/>
    <col min="2" max="2" width="19.33203125" style="7" customWidth="1"/>
    <col min="3" max="13" width="12.33203125" style="7" hidden="1" customWidth="1"/>
    <col min="14" max="17" width="12.33203125" style="7" customWidth="1"/>
    <col min="18" max="16384" width="8.33203125" style="7"/>
  </cols>
  <sheetData>
    <row r="1" spans="1:17" ht="18.5">
      <c r="A1" s="3" t="s">
        <v>771</v>
      </c>
      <c r="B1" s="222"/>
      <c r="C1" s="222"/>
      <c r="D1" s="222"/>
      <c r="E1" s="222"/>
      <c r="F1" s="222"/>
      <c r="G1" s="223"/>
      <c r="H1" s="223"/>
      <c r="I1" s="223"/>
      <c r="J1" s="223"/>
      <c r="K1" s="223"/>
      <c r="L1" s="223"/>
      <c r="M1" s="223"/>
      <c r="N1" s="223"/>
      <c r="O1" s="223"/>
      <c r="P1" s="223"/>
      <c r="Q1" s="9"/>
    </row>
    <row r="2" spans="1:17">
      <c r="A2" s="9"/>
      <c r="B2" s="9"/>
      <c r="C2" s="9"/>
      <c r="D2" s="9"/>
      <c r="E2" s="9"/>
      <c r="F2" s="9"/>
      <c r="G2" s="9"/>
      <c r="H2" s="9"/>
      <c r="I2" s="9"/>
      <c r="J2" s="9"/>
      <c r="K2" s="9"/>
      <c r="L2" s="9"/>
      <c r="M2" s="9"/>
      <c r="N2" s="9"/>
      <c r="O2" s="9"/>
      <c r="P2" s="9"/>
      <c r="Q2" s="9"/>
    </row>
    <row r="3" spans="1:17">
      <c r="A3" s="6"/>
      <c r="B3" s="6"/>
      <c r="C3" s="6"/>
      <c r="D3" s="6"/>
      <c r="E3" s="6"/>
      <c r="F3" s="6"/>
      <c r="G3" s="6"/>
      <c r="H3" s="6"/>
      <c r="I3" s="6"/>
      <c r="J3" s="6"/>
      <c r="K3" s="6"/>
      <c r="L3" s="6"/>
      <c r="M3" s="6"/>
      <c r="N3" s="6"/>
      <c r="O3" s="6"/>
      <c r="P3" s="6"/>
      <c r="Q3" s="6"/>
    </row>
    <row r="4" spans="1:17">
      <c r="A4" s="16"/>
      <c r="B4" s="224"/>
      <c r="C4" s="126" t="s">
        <v>119</v>
      </c>
      <c r="D4" s="126" t="s">
        <v>120</v>
      </c>
      <c r="E4" s="126" t="s">
        <v>121</v>
      </c>
      <c r="F4" s="126" t="s">
        <v>171</v>
      </c>
      <c r="G4" s="126" t="s">
        <v>172</v>
      </c>
      <c r="H4" s="126" t="s">
        <v>250</v>
      </c>
      <c r="I4" s="126" t="s">
        <v>251</v>
      </c>
      <c r="J4" s="126" t="s">
        <v>252</v>
      </c>
      <c r="K4" s="126" t="s">
        <v>253</v>
      </c>
      <c r="L4" s="126" t="s">
        <v>254</v>
      </c>
      <c r="M4" s="126" t="s">
        <v>255</v>
      </c>
      <c r="N4" s="126" t="s">
        <v>256</v>
      </c>
      <c r="O4" s="126" t="s">
        <v>257</v>
      </c>
      <c r="P4" s="126" t="s">
        <v>266</v>
      </c>
      <c r="Q4" s="126" t="s">
        <v>267</v>
      </c>
    </row>
    <row r="5" spans="1:17">
      <c r="A5" s="16"/>
      <c r="B5" s="224"/>
      <c r="C5" s="599" t="s">
        <v>772</v>
      </c>
      <c r="D5" s="599"/>
      <c r="E5" s="599"/>
      <c r="F5" s="599"/>
      <c r="G5" s="599"/>
      <c r="H5" s="599"/>
      <c r="I5" s="599"/>
      <c r="J5" s="599" t="s">
        <v>773</v>
      </c>
      <c r="K5" s="599"/>
      <c r="L5" s="599"/>
      <c r="M5" s="599"/>
      <c r="N5" s="599" t="s">
        <v>774</v>
      </c>
      <c r="O5" s="599"/>
      <c r="P5" s="599"/>
      <c r="Q5" s="599"/>
    </row>
    <row r="6" spans="1:17">
      <c r="A6" s="16"/>
      <c r="B6" s="224"/>
      <c r="C6" s="662" t="s">
        <v>775</v>
      </c>
      <c r="D6" s="663"/>
      <c r="E6" s="663"/>
      <c r="F6" s="656"/>
      <c r="G6" s="659" t="s">
        <v>776</v>
      </c>
      <c r="H6" s="599"/>
      <c r="I6" s="225" t="s">
        <v>777</v>
      </c>
      <c r="J6" s="599" t="s">
        <v>775</v>
      </c>
      <c r="K6" s="599"/>
      <c r="L6" s="647" t="s">
        <v>776</v>
      </c>
      <c r="M6" s="659" t="s">
        <v>777</v>
      </c>
      <c r="N6" s="599" t="s">
        <v>775</v>
      </c>
      <c r="O6" s="599"/>
      <c r="P6" s="647" t="s">
        <v>776</v>
      </c>
      <c r="Q6" s="647" t="s">
        <v>777</v>
      </c>
    </row>
    <row r="7" spans="1:17">
      <c r="A7" s="16"/>
      <c r="B7" s="224"/>
      <c r="C7" s="655" t="s">
        <v>778</v>
      </c>
      <c r="D7" s="656"/>
      <c r="E7" s="655" t="s">
        <v>779</v>
      </c>
      <c r="F7" s="656"/>
      <c r="G7" s="657"/>
      <c r="H7" s="596" t="s">
        <v>780</v>
      </c>
      <c r="I7" s="657"/>
      <c r="J7" s="647" t="s">
        <v>778</v>
      </c>
      <c r="K7" s="647" t="s">
        <v>779</v>
      </c>
      <c r="L7" s="657"/>
      <c r="M7" s="660"/>
      <c r="N7" s="647" t="s">
        <v>778</v>
      </c>
      <c r="O7" s="647" t="s">
        <v>779</v>
      </c>
      <c r="P7" s="657"/>
      <c r="Q7" s="657"/>
    </row>
    <row r="8" spans="1:17" ht="35.15" customHeight="1">
      <c r="A8" s="84" t="s">
        <v>1210</v>
      </c>
      <c r="B8" s="226"/>
      <c r="C8" s="227"/>
      <c r="D8" s="127" t="s">
        <v>780</v>
      </c>
      <c r="E8" s="227"/>
      <c r="F8" s="127" t="s">
        <v>780</v>
      </c>
      <c r="G8" s="658"/>
      <c r="H8" s="598"/>
      <c r="I8" s="658"/>
      <c r="J8" s="658"/>
      <c r="K8" s="658"/>
      <c r="L8" s="658"/>
      <c r="M8" s="661"/>
      <c r="N8" s="658"/>
      <c r="O8" s="658"/>
      <c r="P8" s="658"/>
      <c r="Q8" s="658"/>
    </row>
    <row r="9" spans="1:17" s="141" customFormat="1">
      <c r="A9" s="192">
        <v>1</v>
      </c>
      <c r="B9" s="387" t="s">
        <v>781</v>
      </c>
      <c r="C9" s="419"/>
      <c r="D9" s="419"/>
      <c r="E9" s="419"/>
      <c r="F9" s="419"/>
      <c r="G9" s="192"/>
      <c r="H9" s="192"/>
      <c r="I9" s="192"/>
      <c r="J9" s="192"/>
      <c r="K9" s="192"/>
      <c r="L9" s="192"/>
      <c r="M9" s="192"/>
      <c r="N9" s="232">
        <v>565508716.69000006</v>
      </c>
      <c r="O9" s="460"/>
      <c r="P9" s="421"/>
      <c r="Q9" s="232">
        <f>N9+O9</f>
        <v>565508716.69000006</v>
      </c>
    </row>
    <row r="10" spans="1:17" s="141" customFormat="1">
      <c r="A10" s="20">
        <v>2</v>
      </c>
      <c r="B10" s="229" t="s">
        <v>782</v>
      </c>
      <c r="C10" s="197"/>
      <c r="D10" s="197"/>
      <c r="E10" s="197"/>
      <c r="F10" s="197"/>
      <c r="G10" s="197"/>
      <c r="H10" s="197"/>
      <c r="I10" s="197"/>
      <c r="J10" s="197"/>
      <c r="K10" s="197"/>
      <c r="L10" s="197"/>
      <c r="M10" s="197"/>
      <c r="N10" s="291">
        <v>326849987.70000005</v>
      </c>
      <c r="O10" s="456"/>
      <c r="P10" s="230"/>
      <c r="Q10" s="291">
        <f>N10+O10</f>
        <v>326849987.70000005</v>
      </c>
    </row>
    <row r="11" spans="1:17">
      <c r="A11" s="18">
        <v>3</v>
      </c>
      <c r="B11" s="6" t="s">
        <v>783</v>
      </c>
      <c r="C11" s="6"/>
      <c r="D11" s="6"/>
      <c r="E11" s="6"/>
      <c r="F11" s="6"/>
      <c r="G11" s="6"/>
      <c r="H11" s="6"/>
      <c r="I11" s="6"/>
      <c r="J11" s="6"/>
      <c r="K11" s="6"/>
      <c r="L11" s="6"/>
      <c r="M11" s="6"/>
      <c r="N11" s="6"/>
      <c r="O11" s="452"/>
      <c r="P11" s="94"/>
      <c r="Q11" s="292"/>
    </row>
    <row r="12" spans="1:17">
      <c r="A12" s="18">
        <v>4</v>
      </c>
      <c r="B12" s="6" t="s">
        <v>784</v>
      </c>
      <c r="C12" s="6"/>
      <c r="D12" s="6"/>
      <c r="E12" s="6"/>
      <c r="F12" s="6"/>
      <c r="G12" s="6"/>
      <c r="H12" s="6"/>
      <c r="I12" s="6"/>
      <c r="J12" s="6"/>
      <c r="K12" s="6"/>
      <c r="L12" s="6"/>
      <c r="M12" s="6"/>
      <c r="N12" s="6"/>
      <c r="O12" s="94"/>
      <c r="P12" s="94"/>
      <c r="Q12" s="6"/>
    </row>
    <row r="13" spans="1:17">
      <c r="A13" s="18">
        <v>5</v>
      </c>
      <c r="B13" s="6" t="s">
        <v>785</v>
      </c>
      <c r="C13" s="6"/>
      <c r="D13" s="6"/>
      <c r="E13" s="6"/>
      <c r="F13" s="6"/>
      <c r="G13" s="6"/>
      <c r="H13" s="6"/>
      <c r="I13" s="6"/>
      <c r="J13" s="6"/>
      <c r="K13" s="6"/>
      <c r="L13" s="6"/>
      <c r="M13" s="6"/>
      <c r="N13" s="292">
        <v>326849987.70000005</v>
      </c>
      <c r="O13" s="452"/>
      <c r="P13" s="94"/>
      <c r="Q13" s="292">
        <f t="shared" ref="Q13:Q18" si="0">N13+O13</f>
        <v>326849987.70000005</v>
      </c>
    </row>
    <row r="14" spans="1:17">
      <c r="A14" s="18">
        <v>6</v>
      </c>
      <c r="B14" s="6" t="s">
        <v>786</v>
      </c>
      <c r="C14" s="6"/>
      <c r="D14" s="6"/>
      <c r="E14" s="6"/>
      <c r="F14" s="6"/>
      <c r="G14" s="6"/>
      <c r="H14" s="6"/>
      <c r="I14" s="6"/>
      <c r="J14" s="6"/>
      <c r="K14" s="6"/>
      <c r="L14" s="6"/>
      <c r="M14" s="6"/>
      <c r="N14" s="461"/>
      <c r="O14" s="94"/>
      <c r="P14" s="94"/>
      <c r="Q14" s="6"/>
    </row>
    <row r="15" spans="1:17" s="141" customFormat="1">
      <c r="A15" s="20">
        <v>7</v>
      </c>
      <c r="B15" s="229" t="s">
        <v>787</v>
      </c>
      <c r="C15" s="197"/>
      <c r="D15" s="197"/>
      <c r="E15" s="197"/>
      <c r="F15" s="197"/>
      <c r="G15" s="197"/>
      <c r="H15" s="197"/>
      <c r="I15" s="197"/>
      <c r="J15" s="197"/>
      <c r="K15" s="197"/>
      <c r="L15" s="197"/>
      <c r="M15" s="197"/>
      <c r="N15" s="293">
        <v>238658728.98999998</v>
      </c>
      <c r="O15" s="231"/>
      <c r="P15" s="231"/>
      <c r="Q15" s="293">
        <f t="shared" si="0"/>
        <v>238658728.98999998</v>
      </c>
    </row>
    <row r="16" spans="1:17">
      <c r="A16" s="18">
        <v>8</v>
      </c>
      <c r="B16" s="6" t="s">
        <v>788</v>
      </c>
      <c r="C16" s="6"/>
      <c r="D16" s="6"/>
      <c r="E16" s="6"/>
      <c r="F16" s="6"/>
      <c r="G16" s="6"/>
      <c r="H16" s="6"/>
      <c r="I16" s="6"/>
      <c r="J16" s="6"/>
      <c r="K16" s="6"/>
      <c r="L16" s="6"/>
      <c r="M16" s="6"/>
      <c r="N16" s="6"/>
      <c r="O16" s="94"/>
      <c r="P16" s="94"/>
      <c r="Q16" s="6"/>
    </row>
    <row r="17" spans="1:17">
      <c r="A17" s="18">
        <v>9</v>
      </c>
      <c r="B17" s="6" t="s">
        <v>789</v>
      </c>
      <c r="C17" s="6"/>
      <c r="D17" s="6"/>
      <c r="E17" s="6"/>
      <c r="F17" s="6"/>
      <c r="G17" s="6"/>
      <c r="H17" s="6"/>
      <c r="I17" s="6"/>
      <c r="J17" s="6"/>
      <c r="K17" s="6"/>
      <c r="L17" s="6"/>
      <c r="M17" s="6"/>
      <c r="N17" s="6"/>
      <c r="O17" s="94"/>
      <c r="P17" s="94"/>
      <c r="Q17" s="6"/>
    </row>
    <row r="18" spans="1:17">
      <c r="A18" s="18">
        <v>10</v>
      </c>
      <c r="B18" s="6" t="s">
        <v>790</v>
      </c>
      <c r="C18" s="6"/>
      <c r="D18" s="6"/>
      <c r="E18" s="6"/>
      <c r="F18" s="6"/>
      <c r="G18" s="6"/>
      <c r="H18" s="6"/>
      <c r="I18" s="6"/>
      <c r="J18" s="6"/>
      <c r="K18" s="6"/>
      <c r="L18" s="6"/>
      <c r="M18" s="6"/>
      <c r="N18" s="292">
        <v>238658728.98999998</v>
      </c>
      <c r="O18" s="452"/>
      <c r="P18" s="94"/>
      <c r="Q18" s="292">
        <f t="shared" si="0"/>
        <v>238658728.98999998</v>
      </c>
    </row>
    <row r="19" spans="1:17">
      <c r="A19" s="18">
        <v>11</v>
      </c>
      <c r="B19" s="6" t="s">
        <v>791</v>
      </c>
      <c r="C19" s="6"/>
      <c r="D19" s="6"/>
      <c r="E19" s="6"/>
      <c r="F19" s="6"/>
      <c r="G19" s="6"/>
      <c r="H19" s="6"/>
      <c r="I19" s="86"/>
      <c r="J19" s="6"/>
      <c r="K19" s="6"/>
      <c r="L19" s="6"/>
      <c r="M19" s="86"/>
      <c r="N19" s="6"/>
      <c r="O19" s="6"/>
      <c r="P19" s="6"/>
      <c r="Q19" s="6"/>
    </row>
    <row r="20" spans="1:17">
      <c r="A20" s="18">
        <v>12</v>
      </c>
      <c r="B20" s="6" t="s">
        <v>786</v>
      </c>
      <c r="C20" s="6"/>
      <c r="D20" s="6"/>
      <c r="E20" s="6"/>
      <c r="F20" s="6"/>
      <c r="G20" s="6"/>
      <c r="H20" s="6"/>
      <c r="I20" s="6"/>
      <c r="J20" s="6"/>
      <c r="K20" s="6"/>
      <c r="L20" s="6"/>
      <c r="M20" s="6"/>
      <c r="N20" s="6"/>
      <c r="O20" s="6"/>
      <c r="P20" s="6"/>
      <c r="Q20" s="170"/>
    </row>
    <row r="21" spans="1:17">
      <c r="A21" s="9"/>
      <c r="B21" s="9"/>
      <c r="C21" s="9"/>
      <c r="D21" s="9"/>
      <c r="E21" s="9"/>
      <c r="F21" s="9"/>
      <c r="G21" s="9"/>
      <c r="H21" s="9"/>
      <c r="I21" s="9"/>
      <c r="J21" s="9"/>
      <c r="K21" s="9"/>
      <c r="L21" s="9"/>
      <c r="M21" s="9"/>
      <c r="N21" s="9"/>
      <c r="O21" s="9"/>
      <c r="P21" s="9"/>
      <c r="Q21" s="9"/>
    </row>
    <row r="22" spans="1:17" ht="31" customHeight="1">
      <c r="A22" s="568" t="s">
        <v>792</v>
      </c>
      <c r="B22" s="568"/>
      <c r="C22" s="568"/>
      <c r="D22" s="568"/>
      <c r="E22" s="568"/>
      <c r="F22" s="568"/>
      <c r="G22" s="568"/>
      <c r="H22" s="568"/>
      <c r="I22" s="568"/>
      <c r="J22" s="568"/>
      <c r="K22" s="568"/>
      <c r="L22" s="568"/>
      <c r="M22" s="568"/>
      <c r="N22" s="568"/>
      <c r="O22" s="568"/>
      <c r="P22" s="568"/>
      <c r="Q22" s="568"/>
    </row>
    <row r="23" spans="1:17" ht="45.75" customHeight="1">
      <c r="A23" s="568" t="s">
        <v>793</v>
      </c>
      <c r="B23" s="568"/>
      <c r="C23" s="568"/>
      <c r="D23" s="568"/>
      <c r="E23" s="568"/>
      <c r="F23" s="568"/>
      <c r="G23" s="568"/>
      <c r="H23" s="568"/>
      <c r="I23" s="568"/>
      <c r="J23" s="568"/>
      <c r="K23" s="568"/>
      <c r="L23" s="568"/>
      <c r="M23" s="568"/>
      <c r="N23" s="568"/>
      <c r="O23" s="568"/>
      <c r="P23" s="568"/>
      <c r="Q23" s="568"/>
    </row>
    <row r="24" spans="1:17" ht="17.5" customHeight="1">
      <c r="A24" s="568" t="s">
        <v>794</v>
      </c>
      <c r="B24" s="568"/>
      <c r="C24" s="568"/>
      <c r="D24" s="568"/>
      <c r="E24" s="568"/>
      <c r="F24" s="568"/>
      <c r="G24" s="568"/>
      <c r="H24" s="568"/>
      <c r="I24" s="568"/>
      <c r="J24" s="568"/>
      <c r="K24" s="568"/>
      <c r="L24" s="568"/>
      <c r="M24" s="568"/>
      <c r="N24" s="568"/>
      <c r="O24" s="568"/>
      <c r="P24" s="568"/>
      <c r="Q24" s="568"/>
    </row>
    <row r="25" spans="1:17">
      <c r="A25" s="9"/>
      <c r="B25" s="9"/>
      <c r="C25" s="9"/>
      <c r="D25" s="9"/>
      <c r="E25" s="9"/>
      <c r="F25" s="9"/>
      <c r="G25" s="9"/>
      <c r="H25" s="9"/>
      <c r="I25" s="9"/>
      <c r="J25" s="9"/>
      <c r="K25" s="9"/>
      <c r="L25" s="9"/>
      <c r="M25" s="9"/>
      <c r="N25" s="9"/>
      <c r="O25" s="9"/>
      <c r="P25" s="9"/>
      <c r="Q25" s="9"/>
    </row>
  </sheetData>
  <mergeCells count="23">
    <mergeCell ref="P6:P8"/>
    <mergeCell ref="Q6:Q8"/>
    <mergeCell ref="C5:I5"/>
    <mergeCell ref="A23:Q23"/>
    <mergeCell ref="A24:Q24"/>
    <mergeCell ref="K7:K8"/>
    <mergeCell ref="N7:N8"/>
    <mergeCell ref="O7:O8"/>
    <mergeCell ref="A22:Q22"/>
    <mergeCell ref="G7:G8"/>
    <mergeCell ref="H7:H8"/>
    <mergeCell ref="I7:I8"/>
    <mergeCell ref="J7:J8"/>
    <mergeCell ref="J5:M5"/>
    <mergeCell ref="N5:Q5"/>
    <mergeCell ref="C6:F6"/>
    <mergeCell ref="C7:D7"/>
    <mergeCell ref="E7:F7"/>
    <mergeCell ref="L6:L8"/>
    <mergeCell ref="M6:M8"/>
    <mergeCell ref="N6:O6"/>
    <mergeCell ref="G6:H6"/>
    <mergeCell ref="J6:K6"/>
  </mergeCells>
  <pageMargins left="0.70866141732283472" right="0.70866141732283472" top="0.74803149606299213" bottom="0.74803149606299213" header="0.31496062992125984" footer="0.31496062992125984"/>
  <pageSetup paperSize="9" orientation="portrait" cellComments="asDisplayed" r:id="rId1"/>
  <headerFooter>
    <oddHeader xml:space="preserve">&amp;C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D84F8-6FBA-4B48-B181-B636F9374298}">
  <sheetPr>
    <pageSetUpPr fitToPage="1"/>
  </sheetPr>
  <dimension ref="A1:Y20"/>
  <sheetViews>
    <sheetView showGridLines="0" zoomScaleNormal="100" workbookViewId="0">
      <selection activeCell="T2" sqref="T2"/>
    </sheetView>
  </sheetViews>
  <sheetFormatPr defaultColWidth="8.33203125" defaultRowHeight="14.5"/>
  <cols>
    <col min="1" max="1" width="4.58203125" style="7" customWidth="1"/>
    <col min="2" max="2" width="19.33203125" style="7" customWidth="1"/>
    <col min="3" max="19" width="7.75" style="7" customWidth="1"/>
    <col min="20" max="16384" width="8.33203125" style="7"/>
  </cols>
  <sheetData>
    <row r="1" spans="1:25" ht="18.5">
      <c r="A1" s="3" t="s">
        <v>795</v>
      </c>
      <c r="B1" s="9"/>
      <c r="C1" s="124"/>
      <c r="D1" s="124"/>
      <c r="E1" s="124"/>
      <c r="F1" s="124"/>
      <c r="G1" s="124"/>
      <c r="H1" s="124"/>
      <c r="I1" s="124"/>
      <c r="J1" s="124"/>
      <c r="K1" s="124"/>
      <c r="L1" s="9"/>
      <c r="M1" s="9"/>
      <c r="N1" s="9"/>
      <c r="O1" s="9"/>
      <c r="P1" s="9"/>
      <c r="Q1" s="9"/>
      <c r="R1" s="9"/>
      <c r="S1" s="9"/>
    </row>
    <row r="2" spans="1:25">
      <c r="A2" s="9"/>
      <c r="B2" s="9"/>
      <c r="C2" s="9"/>
      <c r="D2" s="9"/>
      <c r="E2" s="9"/>
      <c r="F2" s="9"/>
      <c r="G2" s="9"/>
      <c r="H2" s="9"/>
      <c r="I2" s="9"/>
      <c r="J2" s="9"/>
      <c r="K2" s="9"/>
      <c r="L2" s="9"/>
      <c r="M2" s="9"/>
      <c r="N2" s="9"/>
      <c r="O2" s="9"/>
      <c r="P2" s="9"/>
      <c r="Q2" s="9"/>
      <c r="R2" s="9"/>
      <c r="S2" s="9"/>
    </row>
    <row r="3" spans="1:25">
      <c r="A3" s="9"/>
      <c r="B3" s="9"/>
      <c r="C3" s="9"/>
      <c r="D3" s="9"/>
      <c r="E3" s="9"/>
      <c r="F3" s="9"/>
      <c r="G3" s="9"/>
      <c r="H3" s="9"/>
      <c r="I3" s="9"/>
      <c r="J3" s="9"/>
      <c r="K3" s="9"/>
      <c r="L3" s="9"/>
      <c r="M3" s="9"/>
      <c r="N3" s="9"/>
      <c r="O3" s="9"/>
      <c r="P3" s="9"/>
      <c r="Q3" s="9"/>
      <c r="R3" s="9"/>
      <c r="S3" s="9"/>
    </row>
    <row r="4" spans="1:25">
      <c r="A4" s="6"/>
      <c r="B4" s="6"/>
      <c r="C4" s="126" t="s">
        <v>119</v>
      </c>
      <c r="D4" s="126" t="s">
        <v>120</v>
      </c>
      <c r="E4" s="126" t="s">
        <v>121</v>
      </c>
      <c r="F4" s="126" t="s">
        <v>171</v>
      </c>
      <c r="G4" s="126" t="s">
        <v>172</v>
      </c>
      <c r="H4" s="126" t="s">
        <v>250</v>
      </c>
      <c r="I4" s="126" t="s">
        <v>251</v>
      </c>
      <c r="J4" s="126" t="s">
        <v>252</v>
      </c>
      <c r="K4" s="126" t="s">
        <v>253</v>
      </c>
      <c r="L4" s="126" t="s">
        <v>254</v>
      </c>
      <c r="M4" s="126" t="s">
        <v>255</v>
      </c>
      <c r="N4" s="126" t="s">
        <v>256</v>
      </c>
      <c r="O4" s="126" t="s">
        <v>257</v>
      </c>
      <c r="P4" s="126" t="s">
        <v>266</v>
      </c>
      <c r="Q4" s="126" t="s">
        <v>267</v>
      </c>
      <c r="R4" s="126" t="s">
        <v>796</v>
      </c>
      <c r="S4" s="126" t="s">
        <v>797</v>
      </c>
    </row>
    <row r="5" spans="1:25" ht="40.5" customHeight="1">
      <c r="A5" s="6"/>
      <c r="B5" s="6"/>
      <c r="C5" s="664" t="s">
        <v>798</v>
      </c>
      <c r="D5" s="664"/>
      <c r="E5" s="664"/>
      <c r="F5" s="664"/>
      <c r="G5" s="664"/>
      <c r="H5" s="664" t="s">
        <v>799</v>
      </c>
      <c r="I5" s="664"/>
      <c r="J5" s="664"/>
      <c r="K5" s="664"/>
      <c r="L5" s="664" t="s">
        <v>800</v>
      </c>
      <c r="M5" s="664"/>
      <c r="N5" s="664"/>
      <c r="O5" s="664"/>
      <c r="P5" s="664" t="s">
        <v>801</v>
      </c>
      <c r="Q5" s="664"/>
      <c r="R5" s="664"/>
      <c r="S5" s="664"/>
    </row>
    <row r="6" spans="1:25" ht="58" customHeight="1">
      <c r="A6" s="84" t="s">
        <v>1210</v>
      </c>
      <c r="B6" s="117"/>
      <c r="C6" s="33" t="s">
        <v>802</v>
      </c>
      <c r="D6" s="33" t="s">
        <v>803</v>
      </c>
      <c r="E6" s="33" t="s">
        <v>804</v>
      </c>
      <c r="F6" s="33" t="s">
        <v>805</v>
      </c>
      <c r="G6" s="33" t="s">
        <v>806</v>
      </c>
      <c r="H6" s="33" t="s">
        <v>807</v>
      </c>
      <c r="I6" s="33" t="s">
        <v>808</v>
      </c>
      <c r="J6" s="33" t="s">
        <v>809</v>
      </c>
      <c r="K6" s="233" t="s">
        <v>806</v>
      </c>
      <c r="L6" s="33" t="s">
        <v>807</v>
      </c>
      <c r="M6" s="33" t="s">
        <v>808</v>
      </c>
      <c r="N6" s="33" t="s">
        <v>809</v>
      </c>
      <c r="O6" s="233" t="s">
        <v>806</v>
      </c>
      <c r="P6" s="33" t="s">
        <v>807</v>
      </c>
      <c r="Q6" s="33" t="s">
        <v>808</v>
      </c>
      <c r="R6" s="33" t="s">
        <v>809</v>
      </c>
      <c r="S6" s="233" t="s">
        <v>806</v>
      </c>
    </row>
    <row r="7" spans="1:25" s="141" customFormat="1">
      <c r="A7" s="419">
        <v>1</v>
      </c>
      <c r="B7" s="386" t="s">
        <v>781</v>
      </c>
      <c r="C7" s="232">
        <v>565508716.69000006</v>
      </c>
      <c r="D7" s="420"/>
      <c r="E7" s="420"/>
      <c r="F7" s="420"/>
      <c r="G7" s="420"/>
      <c r="H7" s="420"/>
      <c r="I7" s="232">
        <f>C7</f>
        <v>565508716.69000006</v>
      </c>
      <c r="J7" s="420"/>
      <c r="K7" s="420"/>
      <c r="L7" s="420"/>
      <c r="M7" s="232">
        <v>113101743.32000001</v>
      </c>
      <c r="N7" s="420"/>
      <c r="O7" s="420"/>
      <c r="P7" s="420"/>
      <c r="Q7" s="232">
        <v>9048139.4656000007</v>
      </c>
      <c r="R7" s="420"/>
      <c r="S7" s="386"/>
      <c r="T7" s="7"/>
      <c r="U7" s="7"/>
      <c r="V7" s="7"/>
      <c r="W7" s="7"/>
      <c r="X7" s="7"/>
      <c r="Y7" s="7"/>
    </row>
    <row r="8" spans="1:25">
      <c r="A8" s="197">
        <v>2</v>
      </c>
      <c r="B8" s="86" t="s">
        <v>810</v>
      </c>
      <c r="C8" s="291">
        <v>565508716.69000006</v>
      </c>
      <c r="D8" s="234"/>
      <c r="E8" s="234"/>
      <c r="F8" s="234"/>
      <c r="G8" s="234"/>
      <c r="H8" s="234"/>
      <c r="I8" s="291">
        <f t="shared" ref="I8:I13" si="0">C8</f>
        <v>565508716.69000006</v>
      </c>
      <c r="J8" s="234"/>
      <c r="K8" s="234"/>
      <c r="L8" s="234"/>
      <c r="M8" s="291">
        <v>113101743.32000001</v>
      </c>
      <c r="N8" s="234"/>
      <c r="O8" s="234"/>
      <c r="P8" s="234"/>
      <c r="Q8" s="291">
        <v>9048139.4656000007</v>
      </c>
      <c r="R8" s="234"/>
      <c r="S8" s="86"/>
    </row>
    <row r="9" spans="1:25">
      <c r="A9" s="196">
        <v>3</v>
      </c>
      <c r="B9" s="6" t="s">
        <v>811</v>
      </c>
      <c r="C9" s="292">
        <v>565508716.69000006</v>
      </c>
      <c r="D9" s="94"/>
      <c r="E9" s="94"/>
      <c r="F9" s="94"/>
      <c r="G9" s="94"/>
      <c r="H9" s="94"/>
      <c r="I9" s="292">
        <f t="shared" si="0"/>
        <v>565508716.69000006</v>
      </c>
      <c r="J9" s="94"/>
      <c r="K9" s="94"/>
      <c r="L9" s="94"/>
      <c r="M9" s="292">
        <v>113101743.32000001</v>
      </c>
      <c r="N9" s="94"/>
      <c r="O9" s="94"/>
      <c r="P9" s="94"/>
      <c r="Q9" s="292">
        <v>9048139.4656000007</v>
      </c>
      <c r="R9" s="94"/>
      <c r="S9" s="6"/>
    </row>
    <row r="10" spans="1:25">
      <c r="A10" s="196">
        <v>4</v>
      </c>
      <c r="B10" s="6" t="s">
        <v>812</v>
      </c>
      <c r="C10" s="292">
        <v>326849987.70000005</v>
      </c>
      <c r="D10" s="94"/>
      <c r="E10" s="94"/>
      <c r="F10" s="94"/>
      <c r="G10" s="94"/>
      <c r="H10" s="94"/>
      <c r="I10" s="292">
        <f t="shared" si="0"/>
        <v>326849987.70000005</v>
      </c>
      <c r="J10" s="94"/>
      <c r="K10" s="94"/>
      <c r="L10" s="94"/>
      <c r="M10" s="128">
        <v>65369997.530000009</v>
      </c>
      <c r="N10" s="94"/>
      <c r="O10" s="94"/>
      <c r="P10" s="94"/>
      <c r="Q10" s="292">
        <v>5229599.8024000004</v>
      </c>
      <c r="R10" s="94"/>
      <c r="S10" s="6"/>
    </row>
    <row r="11" spans="1:25">
      <c r="A11" s="196">
        <v>5</v>
      </c>
      <c r="B11" s="6" t="s">
        <v>813</v>
      </c>
      <c r="C11" s="292">
        <v>326849987.70000005</v>
      </c>
      <c r="D11" s="94"/>
      <c r="E11" s="94"/>
      <c r="F11" s="94"/>
      <c r="G11" s="94"/>
      <c r="H11" s="94"/>
      <c r="I11" s="292">
        <f t="shared" si="0"/>
        <v>326849987.70000005</v>
      </c>
      <c r="J11" s="94"/>
      <c r="K11" s="94"/>
      <c r="L11" s="94"/>
      <c r="M11" s="128">
        <v>65369997.530000009</v>
      </c>
      <c r="N11" s="94"/>
      <c r="O11" s="94"/>
      <c r="P11" s="94"/>
      <c r="Q11" s="292">
        <v>5229599.8024000004</v>
      </c>
      <c r="R11" s="94"/>
      <c r="S11" s="6"/>
    </row>
    <row r="12" spans="1:25">
      <c r="A12" s="196">
        <v>6</v>
      </c>
      <c r="B12" s="6" t="s">
        <v>814</v>
      </c>
      <c r="C12" s="292">
        <v>238658728.98999998</v>
      </c>
      <c r="D12" s="94"/>
      <c r="E12" s="94"/>
      <c r="F12" s="94"/>
      <c r="G12" s="94"/>
      <c r="H12" s="94"/>
      <c r="I12" s="292">
        <f t="shared" si="0"/>
        <v>238658728.98999998</v>
      </c>
      <c r="J12" s="94"/>
      <c r="K12" s="94"/>
      <c r="L12" s="94"/>
      <c r="M12" s="128">
        <v>47731745.789999999</v>
      </c>
      <c r="N12" s="94"/>
      <c r="O12" s="94"/>
      <c r="P12" s="94"/>
      <c r="Q12" s="292">
        <v>3818539.6631999998</v>
      </c>
      <c r="R12" s="94"/>
      <c r="S12" s="6"/>
    </row>
    <row r="13" spans="1:25">
      <c r="A13" s="196">
        <v>7</v>
      </c>
      <c r="B13" s="6" t="s">
        <v>813</v>
      </c>
      <c r="C13" s="292">
        <v>238658728.98999998</v>
      </c>
      <c r="D13" s="6"/>
      <c r="E13" s="6"/>
      <c r="F13" s="6"/>
      <c r="G13" s="6"/>
      <c r="H13" s="6"/>
      <c r="I13" s="292">
        <f t="shared" si="0"/>
        <v>238658728.98999998</v>
      </c>
      <c r="J13" s="6"/>
      <c r="K13" s="6"/>
      <c r="L13" s="6"/>
      <c r="M13" s="128">
        <v>47731745.789999999</v>
      </c>
      <c r="N13" s="6"/>
      <c r="O13" s="6"/>
      <c r="P13" s="6"/>
      <c r="Q13" s="292">
        <v>3818539.6631999998</v>
      </c>
      <c r="R13" s="6"/>
      <c r="S13" s="6"/>
    </row>
    <row r="14" spans="1:25" hidden="1">
      <c r="A14" s="196">
        <v>8</v>
      </c>
      <c r="B14" s="6" t="s">
        <v>815</v>
      </c>
      <c r="C14" s="6"/>
      <c r="D14" s="6"/>
      <c r="E14" s="6"/>
      <c r="F14" s="6"/>
      <c r="G14" s="6"/>
      <c r="H14" s="6"/>
      <c r="I14" s="6"/>
      <c r="J14" s="6"/>
      <c r="K14" s="6"/>
      <c r="L14" s="6"/>
      <c r="M14" s="6"/>
      <c r="N14" s="6"/>
      <c r="O14" s="6"/>
      <c r="P14" s="6"/>
      <c r="Q14" s="6"/>
      <c r="R14" s="6"/>
      <c r="S14" s="6"/>
    </row>
    <row r="15" spans="1:25" hidden="1">
      <c r="A15" s="197">
        <v>9</v>
      </c>
      <c r="B15" s="86" t="s">
        <v>816</v>
      </c>
      <c r="C15" s="86"/>
      <c r="D15" s="86"/>
      <c r="E15" s="86"/>
      <c r="F15" s="86"/>
      <c r="G15" s="86"/>
      <c r="H15" s="86"/>
      <c r="I15" s="86"/>
      <c r="J15" s="86"/>
      <c r="K15" s="86"/>
      <c r="L15" s="86"/>
      <c r="M15" s="86"/>
      <c r="N15" s="86"/>
      <c r="O15" s="86"/>
      <c r="P15" s="86"/>
      <c r="Q15" s="86"/>
      <c r="R15" s="86"/>
      <c r="S15" s="86"/>
    </row>
    <row r="16" spans="1:25" hidden="1">
      <c r="A16" s="196">
        <v>10</v>
      </c>
      <c r="B16" s="6" t="s">
        <v>811</v>
      </c>
      <c r="C16" s="6"/>
      <c r="D16" s="6"/>
      <c r="E16" s="6"/>
      <c r="F16" s="6"/>
      <c r="G16" s="6"/>
      <c r="H16" s="6"/>
      <c r="I16" s="6"/>
      <c r="J16" s="6"/>
      <c r="K16" s="6"/>
      <c r="L16" s="6"/>
      <c r="M16" s="6"/>
      <c r="N16" s="6"/>
      <c r="O16" s="6"/>
      <c r="P16" s="6"/>
      <c r="Q16" s="6"/>
      <c r="R16" s="6"/>
      <c r="S16" s="6"/>
    </row>
    <row r="17" spans="1:19" hidden="1">
      <c r="A17" s="196">
        <v>11</v>
      </c>
      <c r="B17" s="6" t="s">
        <v>812</v>
      </c>
      <c r="C17" s="6"/>
      <c r="D17" s="6"/>
      <c r="E17" s="6"/>
      <c r="F17" s="6"/>
      <c r="G17" s="6"/>
      <c r="H17" s="6"/>
      <c r="I17" s="6"/>
      <c r="J17" s="6"/>
      <c r="K17" s="6"/>
      <c r="L17" s="6"/>
      <c r="M17" s="6"/>
      <c r="N17" s="6"/>
      <c r="O17" s="6"/>
      <c r="P17" s="6"/>
      <c r="Q17" s="6"/>
      <c r="R17" s="6"/>
      <c r="S17" s="6"/>
    </row>
    <row r="18" spans="1:19" hidden="1">
      <c r="A18" s="196">
        <v>12</v>
      </c>
      <c r="B18" s="6" t="s">
        <v>814</v>
      </c>
      <c r="C18" s="6"/>
      <c r="D18" s="6"/>
      <c r="E18" s="6"/>
      <c r="F18" s="6"/>
      <c r="G18" s="6"/>
      <c r="H18" s="6"/>
      <c r="I18" s="6"/>
      <c r="J18" s="6"/>
      <c r="K18" s="6"/>
      <c r="L18" s="6"/>
      <c r="M18" s="6"/>
      <c r="N18" s="6"/>
      <c r="O18" s="6"/>
      <c r="P18" s="6"/>
      <c r="Q18" s="6"/>
      <c r="R18" s="6"/>
      <c r="S18" s="6"/>
    </row>
    <row r="19" spans="1:19" hidden="1">
      <c r="A19" s="196">
        <v>13</v>
      </c>
      <c r="B19" s="6" t="s">
        <v>815</v>
      </c>
      <c r="C19" s="6"/>
      <c r="D19" s="6"/>
      <c r="E19" s="6"/>
      <c r="F19" s="6"/>
      <c r="G19" s="6"/>
      <c r="H19" s="6"/>
      <c r="I19" s="6"/>
      <c r="J19" s="6"/>
      <c r="K19" s="6"/>
      <c r="L19" s="6"/>
      <c r="M19" s="6"/>
      <c r="N19" s="6"/>
      <c r="O19" s="6"/>
      <c r="P19" s="6"/>
      <c r="Q19" s="6"/>
      <c r="R19" s="6"/>
      <c r="S19" s="6"/>
    </row>
    <row r="20" spans="1:19">
      <c r="A20" s="196"/>
      <c r="B20" s="6"/>
      <c r="C20" s="6"/>
      <c r="D20" s="6"/>
      <c r="E20" s="6"/>
      <c r="F20" s="6"/>
      <c r="G20" s="6"/>
      <c r="H20" s="6"/>
      <c r="I20" s="6"/>
      <c r="J20" s="6"/>
      <c r="K20" s="6"/>
      <c r="L20" s="6"/>
      <c r="M20" s="6"/>
      <c r="N20" s="6"/>
      <c r="O20" s="6"/>
      <c r="P20" s="6"/>
      <c r="Q20" s="6"/>
      <c r="R20" s="6"/>
      <c r="S20" s="6"/>
    </row>
  </sheetData>
  <mergeCells count="4">
    <mergeCell ref="C5:G5"/>
    <mergeCell ref="H5:K5"/>
    <mergeCell ref="L5:O5"/>
    <mergeCell ref="P5:S5"/>
  </mergeCells>
  <pageMargins left="0.70866141732283472" right="0.70866141732283472" top="0.74803149606299213" bottom="0.74803149606299213" header="0.31496062992125984" footer="0.31496062992125984"/>
  <pageSetup paperSize="9" scale="76" fitToHeight="0" orientation="landscape" cellComments="asDisplayed" r:id="rId1"/>
  <headerFooter>
    <oddHeader xml:space="preserve">&amp;C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E65A9-68BB-4F78-99AC-C8F30FC656F7}">
  <sheetPr>
    <pageSetUpPr fitToPage="1"/>
  </sheetPr>
  <dimension ref="A1:M56"/>
  <sheetViews>
    <sheetView showGridLines="0" zoomScaleNormal="100" zoomScalePageLayoutView="64" workbookViewId="0">
      <selection activeCell="G1" sqref="G1"/>
    </sheetView>
  </sheetViews>
  <sheetFormatPr defaultColWidth="8.33203125" defaultRowHeight="14.5"/>
  <cols>
    <col min="1" max="1" width="4.33203125" style="7" customWidth="1"/>
    <col min="2" max="2" width="15.83203125" style="7" customWidth="1"/>
    <col min="3" max="5" width="17.58203125" style="7" customWidth="1"/>
    <col min="6" max="6" width="24.4140625" style="7" customWidth="1"/>
    <col min="7" max="7" width="17.25" style="7" customWidth="1"/>
    <col min="8" max="8" width="12.08203125" style="25" customWidth="1"/>
    <col min="9" max="9" width="48.08203125" style="7" customWidth="1"/>
    <col min="10" max="16384" width="8.33203125" style="7"/>
  </cols>
  <sheetData>
    <row r="1" spans="1:12" s="213" customFormat="1" ht="18.5">
      <c r="A1" s="3" t="s">
        <v>817</v>
      </c>
      <c r="B1" s="211"/>
      <c r="C1" s="212"/>
      <c r="D1" s="211"/>
      <c r="E1" s="211"/>
      <c r="F1" s="211"/>
    </row>
    <row r="2" spans="1:12" s="213" customFormat="1">
      <c r="A2" s="211"/>
      <c r="B2" s="211"/>
      <c r="C2" s="211"/>
      <c r="D2" s="211"/>
      <c r="E2" s="211"/>
      <c r="F2" s="211"/>
    </row>
    <row r="3" spans="1:12" s="213" customFormat="1">
      <c r="A3" s="9"/>
      <c r="B3" s="211"/>
      <c r="C3" s="211"/>
      <c r="D3" s="211"/>
      <c r="E3" s="211"/>
      <c r="F3" s="211"/>
    </row>
    <row r="4" spans="1:12" s="213" customFormat="1">
      <c r="A4" s="120" t="s">
        <v>95</v>
      </c>
      <c r="B4" s="211"/>
      <c r="C4" s="211"/>
      <c r="D4" s="211"/>
      <c r="E4" s="211"/>
      <c r="F4" s="211"/>
    </row>
    <row r="5" spans="1:12" ht="13.5" customHeight="1">
      <c r="A5" s="666" t="s">
        <v>818</v>
      </c>
      <c r="B5" s="667"/>
      <c r="C5" s="214" t="s">
        <v>119</v>
      </c>
      <c r="D5" s="214" t="s">
        <v>120</v>
      </c>
      <c r="E5" s="214" t="s">
        <v>121</v>
      </c>
      <c r="F5" s="214" t="s">
        <v>171</v>
      </c>
    </row>
    <row r="6" spans="1:12">
      <c r="A6" s="668"/>
      <c r="B6" s="669"/>
      <c r="C6" s="672" t="s">
        <v>819</v>
      </c>
      <c r="D6" s="673"/>
      <c r="E6" s="672" t="s">
        <v>820</v>
      </c>
      <c r="F6" s="673"/>
    </row>
    <row r="7" spans="1:12" ht="24">
      <c r="A7" s="670"/>
      <c r="B7" s="671"/>
      <c r="C7" s="557" t="s">
        <v>1271</v>
      </c>
      <c r="D7" s="557" t="s">
        <v>1272</v>
      </c>
      <c r="E7" s="557" t="s">
        <v>1271</v>
      </c>
      <c r="F7" s="557" t="s">
        <v>1272</v>
      </c>
      <c r="H7" s="235"/>
    </row>
    <row r="8" spans="1:12">
      <c r="A8" s="26">
        <v>1</v>
      </c>
      <c r="B8" s="217" t="s">
        <v>821</v>
      </c>
      <c r="C8" s="17">
        <v>441000000</v>
      </c>
      <c r="D8" s="17">
        <v>458000000</v>
      </c>
      <c r="E8" s="17">
        <v>540000000</v>
      </c>
      <c r="F8" s="17">
        <v>610000000</v>
      </c>
      <c r="H8" s="213"/>
      <c r="I8" s="237"/>
      <c r="J8" s="237"/>
      <c r="K8" s="237"/>
      <c r="L8" s="237"/>
    </row>
    <row r="9" spans="1:12">
      <c r="A9" s="26">
        <v>2</v>
      </c>
      <c r="B9" s="218" t="s">
        <v>822</v>
      </c>
      <c r="C9" s="17">
        <v>-429000000</v>
      </c>
      <c r="D9" s="17">
        <v>-395000000</v>
      </c>
      <c r="E9" s="17">
        <v>-553000000</v>
      </c>
      <c r="F9" s="17">
        <v>-629000000</v>
      </c>
      <c r="H9" s="213"/>
      <c r="I9" s="237"/>
      <c r="J9" s="237"/>
      <c r="K9" s="237"/>
      <c r="L9" s="237"/>
    </row>
    <row r="10" spans="1:12">
      <c r="A10" s="26">
        <v>3</v>
      </c>
      <c r="B10" s="217" t="s">
        <v>823</v>
      </c>
      <c r="C10" s="17">
        <v>316000000</v>
      </c>
      <c r="D10" s="17">
        <v>142000000</v>
      </c>
      <c r="E10" s="26"/>
      <c r="F10" s="26"/>
      <c r="H10" s="213"/>
      <c r="I10" s="237"/>
      <c r="J10" s="237"/>
      <c r="K10" s="237"/>
      <c r="L10" s="237"/>
    </row>
    <row r="11" spans="1:12">
      <c r="A11" s="26">
        <v>4</v>
      </c>
      <c r="B11" s="217" t="s">
        <v>824</v>
      </c>
      <c r="C11" s="17">
        <v>-207000000</v>
      </c>
      <c r="D11" s="17">
        <v>-59000000</v>
      </c>
      <c r="E11" s="26"/>
      <c r="F11" s="26"/>
      <c r="H11" s="213"/>
      <c r="I11" s="237"/>
      <c r="J11" s="237"/>
      <c r="K11" s="237"/>
      <c r="L11" s="237"/>
    </row>
    <row r="12" spans="1:12">
      <c r="A12" s="26">
        <v>5</v>
      </c>
      <c r="B12" s="217" t="s">
        <v>825</v>
      </c>
      <c r="C12" s="17">
        <v>-99000000</v>
      </c>
      <c r="D12" s="17">
        <v>55000000</v>
      </c>
      <c r="E12" s="26"/>
      <c r="F12" s="26"/>
      <c r="H12" s="213"/>
      <c r="I12" s="237"/>
      <c r="J12" s="237"/>
      <c r="K12" s="237"/>
      <c r="L12" s="237"/>
    </row>
    <row r="13" spans="1:12">
      <c r="A13" s="221">
        <v>6</v>
      </c>
      <c r="B13" s="217" t="s">
        <v>826</v>
      </c>
      <c r="C13" s="17">
        <v>95000000</v>
      </c>
      <c r="D13" s="17">
        <v>-98000000</v>
      </c>
      <c r="E13" s="26"/>
      <c r="F13" s="26"/>
    </row>
    <row r="14" spans="1:12">
      <c r="A14" s="9"/>
      <c r="B14" s="9"/>
      <c r="C14" s="9"/>
      <c r="D14" s="9"/>
      <c r="E14" s="9"/>
      <c r="F14" s="9"/>
    </row>
    <row r="15" spans="1:12">
      <c r="A15" s="120" t="s">
        <v>827</v>
      </c>
      <c r="B15" s="6"/>
      <c r="C15" s="6"/>
      <c r="D15" s="6"/>
      <c r="E15" s="6"/>
      <c r="F15" s="6"/>
    </row>
    <row r="16" spans="1:12" s="29" customFormat="1" ht="46" customHeight="1">
      <c r="A16" s="665" t="s">
        <v>828</v>
      </c>
      <c r="B16" s="665"/>
      <c r="C16" s="665"/>
      <c r="D16" s="665"/>
      <c r="E16" s="665"/>
      <c r="F16" s="665"/>
      <c r="G16" s="7"/>
      <c r="H16" s="308"/>
    </row>
    <row r="17" spans="1:13" s="29" customFormat="1" ht="54" customHeight="1">
      <c r="A17" s="665" t="s">
        <v>829</v>
      </c>
      <c r="B17" s="665"/>
      <c r="C17" s="665"/>
      <c r="D17" s="665"/>
      <c r="E17" s="665"/>
      <c r="F17" s="665"/>
      <c r="G17" s="7"/>
      <c r="H17" s="308"/>
    </row>
    <row r="18" spans="1:13" s="29" customFormat="1" ht="31.5" customHeight="1">
      <c r="A18" s="665" t="s">
        <v>830</v>
      </c>
      <c r="B18" s="665"/>
      <c r="C18" s="665"/>
      <c r="D18" s="665"/>
      <c r="E18" s="665"/>
      <c r="F18" s="665"/>
      <c r="G18" s="7"/>
      <c r="H18" s="308"/>
    </row>
    <row r="19" spans="1:13" s="29" customFormat="1" ht="58.5" customHeight="1">
      <c r="A19" s="665" t="s">
        <v>831</v>
      </c>
      <c r="B19" s="665"/>
      <c r="C19" s="665"/>
      <c r="D19" s="665"/>
      <c r="E19" s="665"/>
      <c r="F19" s="665"/>
      <c r="G19" s="7"/>
      <c r="H19" s="308"/>
    </row>
    <row r="20" spans="1:13" ht="8.5" customHeight="1">
      <c r="A20" s="335"/>
      <c r="B20" s="335"/>
      <c r="C20" s="335"/>
      <c r="D20" s="335"/>
      <c r="E20" s="335"/>
      <c r="F20" s="335"/>
    </row>
    <row r="21" spans="1:13" s="141" customFormat="1">
      <c r="A21" s="120" t="s">
        <v>832</v>
      </c>
      <c r="B21" s="120"/>
      <c r="C21" s="120"/>
      <c r="D21" s="120"/>
      <c r="E21" s="120"/>
      <c r="F21" s="120"/>
      <c r="G21" s="7"/>
      <c r="H21" s="307"/>
    </row>
    <row r="22" spans="1:13" ht="57.65" customHeight="1">
      <c r="A22" s="674" t="s">
        <v>833</v>
      </c>
      <c r="B22" s="674"/>
      <c r="C22" s="674"/>
      <c r="D22" s="674"/>
      <c r="E22" s="674"/>
      <c r="F22" s="674"/>
      <c r="I22" s="25"/>
      <c r="J22" s="25"/>
      <c r="K22" s="25"/>
      <c r="L22" s="25"/>
      <c r="M22" s="25"/>
    </row>
    <row r="23" spans="1:13" ht="56.15" customHeight="1">
      <c r="A23" s="674" t="s">
        <v>834</v>
      </c>
      <c r="B23" s="674"/>
      <c r="C23" s="674"/>
      <c r="D23" s="674"/>
      <c r="E23" s="674"/>
      <c r="F23" s="674"/>
      <c r="I23" s="25"/>
      <c r="J23" s="25"/>
      <c r="K23" s="25"/>
      <c r="L23" s="25"/>
      <c r="M23" s="25"/>
    </row>
    <row r="24" spans="1:13" ht="32.15" customHeight="1">
      <c r="A24" s="674" t="s">
        <v>835</v>
      </c>
      <c r="B24" s="674"/>
      <c r="C24" s="674"/>
      <c r="D24" s="674"/>
      <c r="E24" s="674"/>
      <c r="F24" s="674"/>
      <c r="I24" s="25"/>
      <c r="J24" s="25"/>
      <c r="K24" s="25"/>
      <c r="L24" s="25"/>
      <c r="M24" s="25"/>
    </row>
    <row r="25" spans="1:13" ht="8.5" customHeight="1">
      <c r="A25" s="335"/>
      <c r="B25" s="335"/>
      <c r="C25" s="335"/>
      <c r="D25" s="335"/>
      <c r="E25" s="335"/>
      <c r="F25" s="335"/>
    </row>
    <row r="26" spans="1:13" ht="26.5" customHeight="1">
      <c r="A26" s="575" t="s">
        <v>836</v>
      </c>
      <c r="B26" s="575"/>
      <c r="C26" s="575"/>
      <c r="D26" s="575"/>
      <c r="E26" s="575"/>
      <c r="F26" s="575"/>
    </row>
    <row r="27" spans="1:13" ht="28.5" customHeight="1">
      <c r="A27" s="674" t="s">
        <v>837</v>
      </c>
      <c r="B27" s="674"/>
      <c r="C27" s="674"/>
      <c r="D27" s="674"/>
      <c r="E27" s="674"/>
      <c r="F27" s="674"/>
    </row>
    <row r="28" spans="1:13" ht="29.15" customHeight="1">
      <c r="A28" s="674" t="s">
        <v>838</v>
      </c>
      <c r="B28" s="674"/>
      <c r="C28" s="674"/>
      <c r="D28" s="674"/>
      <c r="E28" s="674"/>
      <c r="F28" s="674"/>
    </row>
    <row r="29" spans="1:13" ht="46.5" customHeight="1">
      <c r="A29" s="674" t="s">
        <v>839</v>
      </c>
      <c r="B29" s="674"/>
      <c r="C29" s="674"/>
      <c r="D29" s="674"/>
      <c r="E29" s="674"/>
      <c r="F29" s="674"/>
    </row>
    <row r="30" spans="1:13" ht="20.5" customHeight="1">
      <c r="A30" s="674" t="s">
        <v>840</v>
      </c>
      <c r="B30" s="674"/>
      <c r="C30" s="674"/>
      <c r="D30" s="674"/>
      <c r="E30" s="674"/>
      <c r="F30" s="674"/>
    </row>
    <row r="31" spans="1:13" ht="8.5" customHeight="1">
      <c r="A31" s="335"/>
      <c r="B31" s="335"/>
      <c r="C31" s="335"/>
      <c r="D31" s="335"/>
      <c r="E31" s="335"/>
      <c r="F31" s="335"/>
    </row>
    <row r="32" spans="1:13" ht="23.5" customHeight="1">
      <c r="A32" s="575" t="s">
        <v>841</v>
      </c>
      <c r="B32" s="575"/>
      <c r="C32" s="575"/>
      <c r="D32" s="575"/>
      <c r="E32" s="575"/>
      <c r="F32" s="575"/>
    </row>
    <row r="33" spans="1:6" ht="59.15" customHeight="1">
      <c r="A33" s="674" t="s">
        <v>842</v>
      </c>
      <c r="B33" s="674"/>
      <c r="C33" s="674"/>
      <c r="D33" s="674"/>
      <c r="E33" s="674"/>
      <c r="F33" s="674"/>
    </row>
    <row r="34" spans="1:6" ht="8.5" customHeight="1">
      <c r="A34" s="335"/>
      <c r="B34" s="335"/>
      <c r="C34" s="335"/>
      <c r="D34" s="335"/>
      <c r="E34" s="335"/>
      <c r="F34" s="335"/>
    </row>
    <row r="35" spans="1:6">
      <c r="A35" s="575" t="s">
        <v>843</v>
      </c>
      <c r="B35" s="575"/>
      <c r="C35" s="575"/>
      <c r="D35" s="575"/>
      <c r="E35" s="575"/>
      <c r="F35" s="575"/>
    </row>
    <row r="36" spans="1:6" ht="19.5" customHeight="1">
      <c r="A36" s="674" t="s">
        <v>844</v>
      </c>
      <c r="B36" s="674"/>
      <c r="C36" s="674"/>
      <c r="D36" s="674"/>
      <c r="E36" s="674"/>
      <c r="F36" s="674"/>
    </row>
    <row r="37" spans="1:6" ht="8.5" customHeight="1">
      <c r="A37" s="335"/>
      <c r="B37" s="335"/>
      <c r="C37" s="335"/>
      <c r="D37" s="335"/>
      <c r="E37" s="335"/>
      <c r="F37" s="335"/>
    </row>
    <row r="38" spans="1:6">
      <c r="A38" s="575" t="s">
        <v>845</v>
      </c>
      <c r="B38" s="575"/>
      <c r="C38" s="575"/>
      <c r="D38" s="575"/>
      <c r="E38" s="575"/>
      <c r="F38" s="575"/>
    </row>
    <row r="39" spans="1:6" ht="34" customHeight="1">
      <c r="A39" s="674" t="s">
        <v>846</v>
      </c>
      <c r="B39" s="674"/>
      <c r="C39" s="674"/>
      <c r="D39" s="674"/>
      <c r="E39" s="674"/>
      <c r="F39" s="674"/>
    </row>
    <row r="40" spans="1:6" ht="8.5" customHeight="1">
      <c r="A40" s="335"/>
      <c r="B40" s="335"/>
      <c r="C40" s="335"/>
      <c r="D40" s="335"/>
      <c r="E40" s="335"/>
      <c r="F40" s="335"/>
    </row>
    <row r="41" spans="1:6">
      <c r="A41" s="120" t="s">
        <v>847</v>
      </c>
      <c r="B41" s="9"/>
      <c r="C41" s="9"/>
      <c r="D41" s="9"/>
      <c r="E41" s="9"/>
      <c r="F41" s="9"/>
    </row>
    <row r="42" spans="1:6" ht="27.65" customHeight="1">
      <c r="A42" s="674" t="s">
        <v>848</v>
      </c>
      <c r="B42" s="674"/>
      <c r="C42" s="674"/>
      <c r="D42" s="674"/>
      <c r="E42" s="674"/>
      <c r="F42" s="674"/>
    </row>
    <row r="43" spans="1:6" ht="28.5" customHeight="1">
      <c r="A43" s="674" t="s">
        <v>849</v>
      </c>
      <c r="B43" s="674"/>
      <c r="C43" s="674"/>
      <c r="D43" s="674"/>
      <c r="E43" s="674"/>
      <c r="F43" s="674"/>
    </row>
    <row r="44" spans="1:6" ht="40" customHeight="1">
      <c r="A44" s="674" t="s">
        <v>850</v>
      </c>
      <c r="B44" s="674"/>
      <c r="C44" s="674"/>
      <c r="D44" s="674"/>
      <c r="E44" s="674"/>
      <c r="F44" s="674"/>
    </row>
    <row r="45" spans="1:6" ht="8.5" customHeight="1">
      <c r="A45" s="335"/>
      <c r="B45" s="335"/>
      <c r="C45" s="335"/>
      <c r="D45" s="335"/>
      <c r="E45" s="335"/>
      <c r="F45" s="335"/>
    </row>
    <row r="46" spans="1:6">
      <c r="A46" s="120" t="s">
        <v>851</v>
      </c>
      <c r="B46" s="9"/>
      <c r="C46" s="9"/>
      <c r="D46" s="9"/>
      <c r="E46" s="9"/>
      <c r="F46" s="9"/>
    </row>
    <row r="47" spans="1:6" ht="27.65" customHeight="1">
      <c r="A47" s="674" t="s">
        <v>852</v>
      </c>
      <c r="B47" s="674"/>
      <c r="C47" s="674"/>
      <c r="D47" s="674"/>
      <c r="E47" s="674"/>
      <c r="F47" s="674"/>
    </row>
    <row r="48" spans="1:6" ht="45.65" customHeight="1">
      <c r="A48" s="674" t="s">
        <v>853</v>
      </c>
      <c r="B48" s="674"/>
      <c r="C48" s="674"/>
      <c r="D48" s="674"/>
      <c r="E48" s="674"/>
      <c r="F48" s="674"/>
    </row>
    <row r="49" spans="1:6" ht="8.5" customHeight="1">
      <c r="A49" s="335"/>
      <c r="B49" s="335"/>
      <c r="C49" s="335"/>
      <c r="D49" s="335"/>
      <c r="E49" s="335"/>
      <c r="F49" s="335"/>
    </row>
    <row r="50" spans="1:6">
      <c r="A50" s="120" t="s">
        <v>854</v>
      </c>
      <c r="B50" s="9"/>
      <c r="C50" s="9"/>
      <c r="D50" s="9"/>
      <c r="E50" s="9"/>
      <c r="F50" s="9"/>
    </row>
    <row r="51" spans="1:6" ht="32.15" customHeight="1">
      <c r="A51" s="674" t="s">
        <v>855</v>
      </c>
      <c r="B51" s="674"/>
      <c r="C51" s="674"/>
      <c r="D51" s="674"/>
      <c r="E51" s="674"/>
      <c r="F51" s="674"/>
    </row>
    <row r="52" spans="1:6" ht="29.5" customHeight="1">
      <c r="A52" s="674" t="s">
        <v>856</v>
      </c>
      <c r="B52" s="674"/>
      <c r="C52" s="674"/>
      <c r="D52" s="674"/>
      <c r="E52" s="674"/>
      <c r="F52" s="674"/>
    </row>
    <row r="53" spans="1:6" ht="8.5" customHeight="1">
      <c r="A53" s="335"/>
      <c r="B53" s="335"/>
      <c r="C53" s="335"/>
      <c r="D53" s="335"/>
      <c r="E53" s="335"/>
      <c r="F53" s="335"/>
    </row>
    <row r="54" spans="1:6">
      <c r="A54" s="120" t="s">
        <v>857</v>
      </c>
      <c r="B54" s="120"/>
      <c r="C54" s="120"/>
      <c r="D54" s="120"/>
      <c r="E54" s="120"/>
      <c r="F54" s="120"/>
    </row>
    <row r="55" spans="1:6" ht="26.15" customHeight="1">
      <c r="A55" s="674" t="s">
        <v>858</v>
      </c>
      <c r="B55" s="674"/>
      <c r="C55" s="674"/>
      <c r="D55" s="674"/>
      <c r="E55" s="674"/>
      <c r="F55" s="674"/>
    </row>
    <row r="56" spans="1:6">
      <c r="A56" s="9"/>
      <c r="B56" s="9"/>
      <c r="C56" s="9"/>
      <c r="D56" s="9"/>
      <c r="E56" s="9"/>
      <c r="F56" s="9"/>
    </row>
  </sheetData>
  <mergeCells count="29">
    <mergeCell ref="A55:F55"/>
    <mergeCell ref="A42:F42"/>
    <mergeCell ref="A43:F43"/>
    <mergeCell ref="A44:F44"/>
    <mergeCell ref="A51:F51"/>
    <mergeCell ref="A52:F52"/>
    <mergeCell ref="A47:F47"/>
    <mergeCell ref="A48:F48"/>
    <mergeCell ref="A19:F19"/>
    <mergeCell ref="A33:F33"/>
    <mergeCell ref="A39:F39"/>
    <mergeCell ref="A30:F30"/>
    <mergeCell ref="A36:F36"/>
    <mergeCell ref="A22:F22"/>
    <mergeCell ref="A23:F23"/>
    <mergeCell ref="A24:F24"/>
    <mergeCell ref="A27:F27"/>
    <mergeCell ref="A28:F28"/>
    <mergeCell ref="A29:F29"/>
    <mergeCell ref="A38:F38"/>
    <mergeCell ref="A26:F26"/>
    <mergeCell ref="A32:F32"/>
    <mergeCell ref="A35:F35"/>
    <mergeCell ref="A16:F16"/>
    <mergeCell ref="A17:F17"/>
    <mergeCell ref="A18:F18"/>
    <mergeCell ref="A5:B7"/>
    <mergeCell ref="C6:D6"/>
    <mergeCell ref="E6:F6"/>
  </mergeCells>
  <pageMargins left="0.7" right="0.7" top="0.75" bottom="0.75" header="0.3" footer="0.3"/>
  <pageSetup paperSize="9" scale="81" fitToHeight="0" orientation="portrait" r:id="rId1"/>
  <rowBreaks count="1" manualBreakCount="1">
    <brk id="30" max="5" man="1"/>
  </rowBreaks>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5A27-8185-4367-B561-977118D64128}">
  <dimension ref="A1:E53"/>
  <sheetViews>
    <sheetView showGridLines="0" zoomScaleNormal="100" workbookViewId="0">
      <selection activeCell="F1" sqref="F1"/>
    </sheetView>
  </sheetViews>
  <sheetFormatPr defaultColWidth="8.58203125" defaultRowHeight="14.5"/>
  <cols>
    <col min="1" max="1" width="7.08203125" style="99" customWidth="1"/>
    <col min="2" max="2" width="58" style="7" customWidth="1"/>
    <col min="3" max="5" width="12.58203125" style="7" customWidth="1"/>
    <col min="6" max="16384" width="8.58203125" style="7"/>
  </cols>
  <sheetData>
    <row r="1" spans="1:5" ht="18.5">
      <c r="A1" s="3" t="s">
        <v>116</v>
      </c>
      <c r="B1" s="89"/>
      <c r="C1" s="90"/>
      <c r="D1" s="89"/>
      <c r="E1" s="89"/>
    </row>
    <row r="2" spans="1:5" ht="18.5">
      <c r="A2" s="3"/>
      <c r="B2" s="89"/>
      <c r="C2" s="89"/>
      <c r="D2" s="89"/>
      <c r="E2" s="89"/>
    </row>
    <row r="3" spans="1:5" ht="15.5">
      <c r="A3" s="91"/>
      <c r="B3" s="89"/>
      <c r="C3" s="89"/>
      <c r="D3" s="89"/>
      <c r="E3" s="89"/>
    </row>
    <row r="4" spans="1:5" ht="65.150000000000006" customHeight="1">
      <c r="A4" s="574" t="s">
        <v>1201</v>
      </c>
      <c r="B4" s="574"/>
      <c r="C4" s="574"/>
      <c r="D4" s="574"/>
      <c r="E4" s="574"/>
    </row>
    <row r="5" spans="1:5">
      <c r="A5" s="351"/>
      <c r="B5" s="89"/>
      <c r="C5" s="89"/>
      <c r="D5" s="89"/>
      <c r="E5" s="89"/>
    </row>
    <row r="6" spans="1:5" ht="27.65" customHeight="1">
      <c r="A6" s="575" t="s">
        <v>95</v>
      </c>
      <c r="B6" s="576"/>
      <c r="C6" s="579" t="s">
        <v>117</v>
      </c>
      <c r="D6" s="579"/>
      <c r="E6" s="33" t="s">
        <v>118</v>
      </c>
    </row>
    <row r="7" spans="1:5" ht="14.15" customHeight="1">
      <c r="A7" s="575"/>
      <c r="B7" s="576"/>
      <c r="C7" s="92" t="s">
        <v>119</v>
      </c>
      <c r="D7" s="92" t="s">
        <v>120</v>
      </c>
      <c r="E7" s="92" t="s">
        <v>121</v>
      </c>
    </row>
    <row r="8" spans="1:5" ht="14.15" customHeight="1">
      <c r="A8" s="577"/>
      <c r="B8" s="578"/>
      <c r="C8" s="425" t="s">
        <v>1207</v>
      </c>
      <c r="D8" s="425" t="s">
        <v>1203</v>
      </c>
      <c r="E8" s="433" t="s">
        <v>1207</v>
      </c>
    </row>
    <row r="9" spans="1:5" ht="14.15" customHeight="1">
      <c r="A9" s="55">
        <v>1</v>
      </c>
      <c r="B9" s="21" t="s">
        <v>123</v>
      </c>
      <c r="C9" s="466">
        <v>63552411669.109238</v>
      </c>
      <c r="D9" s="466">
        <v>64017053351.18087</v>
      </c>
      <c r="E9" s="466">
        <v>5084192933.528739</v>
      </c>
    </row>
    <row r="10" spans="1:5" ht="14.15" customHeight="1">
      <c r="A10" s="93">
        <v>2</v>
      </c>
      <c r="B10" s="12" t="s">
        <v>124</v>
      </c>
      <c r="C10" s="467">
        <v>63552411669.109238</v>
      </c>
      <c r="D10" s="467">
        <v>64017053351.18087</v>
      </c>
      <c r="E10" s="467">
        <v>5084192933.528739</v>
      </c>
    </row>
    <row r="11" spans="1:5" hidden="1">
      <c r="A11" s="93">
        <v>3</v>
      </c>
      <c r="B11" s="12" t="s">
        <v>125</v>
      </c>
      <c r="C11" s="467"/>
      <c r="D11" s="467"/>
      <c r="E11" s="467"/>
    </row>
    <row r="12" spans="1:5" ht="14.15" hidden="1" customHeight="1">
      <c r="A12" s="93">
        <v>4</v>
      </c>
      <c r="B12" s="12" t="s">
        <v>126</v>
      </c>
      <c r="C12" s="463"/>
      <c r="D12" s="463"/>
      <c r="E12" s="463"/>
    </row>
    <row r="13" spans="1:5" ht="14.15" hidden="1" customHeight="1">
      <c r="A13" s="93" t="s">
        <v>127</v>
      </c>
      <c r="B13" s="12" t="s">
        <v>128</v>
      </c>
      <c r="C13" s="467"/>
      <c r="D13" s="467"/>
      <c r="E13" s="467"/>
    </row>
    <row r="14" spans="1:5" ht="14.15" hidden="1" customHeight="1">
      <c r="A14" s="93">
        <v>5</v>
      </c>
      <c r="B14" s="12" t="s">
        <v>129</v>
      </c>
      <c r="C14" s="467"/>
      <c r="D14" s="467"/>
      <c r="E14" s="467"/>
    </row>
    <row r="15" spans="1:5" ht="14.15" customHeight="1">
      <c r="A15" s="55">
        <v>6</v>
      </c>
      <c r="B15" s="21" t="s">
        <v>130</v>
      </c>
      <c r="C15" s="466">
        <v>935826524.58299804</v>
      </c>
      <c r="D15" s="466">
        <v>871363607.72839594</v>
      </c>
      <c r="E15" s="466">
        <v>74866121.966639847</v>
      </c>
    </row>
    <row r="16" spans="1:5" ht="14.15" customHeight="1">
      <c r="A16" s="93">
        <v>7</v>
      </c>
      <c r="B16" s="12" t="s">
        <v>124</v>
      </c>
      <c r="C16" s="467">
        <v>718764243.18682599</v>
      </c>
      <c r="D16" s="467">
        <v>663372924.02831054</v>
      </c>
      <c r="E16" s="467">
        <v>57501139.454946078</v>
      </c>
    </row>
    <row r="17" spans="1:5" ht="14.15" hidden="1" customHeight="1">
      <c r="A17" s="93">
        <v>8</v>
      </c>
      <c r="B17" s="12" t="s">
        <v>131</v>
      </c>
      <c r="C17" s="467"/>
      <c r="D17" s="467"/>
      <c r="E17" s="467"/>
    </row>
    <row r="18" spans="1:5" ht="14.15" customHeight="1">
      <c r="A18" s="93" t="s">
        <v>132</v>
      </c>
      <c r="B18" s="12" t="s">
        <v>133</v>
      </c>
      <c r="C18" s="467">
        <v>6149600.7559090033</v>
      </c>
      <c r="D18" s="467">
        <v>6274877.5235389061</v>
      </c>
      <c r="E18" s="467">
        <v>491968.0604727203</v>
      </c>
    </row>
    <row r="19" spans="1:5" ht="14.15" customHeight="1">
      <c r="A19" s="93" t="s">
        <v>134</v>
      </c>
      <c r="B19" s="12" t="s">
        <v>135</v>
      </c>
      <c r="C19" s="467">
        <v>210912680.64026302</v>
      </c>
      <c r="D19" s="467">
        <v>201715806.17654648</v>
      </c>
      <c r="E19" s="467">
        <v>16873014.451221041</v>
      </c>
    </row>
    <row r="20" spans="1:5" ht="14.15" hidden="1" customHeight="1">
      <c r="A20" s="93">
        <v>9</v>
      </c>
      <c r="B20" s="12" t="s">
        <v>136</v>
      </c>
      <c r="C20" s="463"/>
      <c r="D20" s="463"/>
      <c r="E20" s="463"/>
    </row>
    <row r="21" spans="1:5" ht="14.15" customHeight="1">
      <c r="A21" s="55">
        <v>15</v>
      </c>
      <c r="B21" s="21" t="s">
        <v>137</v>
      </c>
      <c r="C21" s="466"/>
      <c r="D21" s="466">
        <v>294375</v>
      </c>
      <c r="E21" s="466"/>
    </row>
    <row r="22" spans="1:5" ht="14.15" customHeight="1">
      <c r="A22" s="55">
        <v>16</v>
      </c>
      <c r="B22" s="21" t="s">
        <v>138</v>
      </c>
      <c r="C22" s="179">
        <v>109937095.786</v>
      </c>
      <c r="D22" s="179">
        <v>109843802.294</v>
      </c>
      <c r="E22" s="179">
        <v>8794967.6628799997</v>
      </c>
    </row>
    <row r="23" spans="1:5" ht="14.15" hidden="1" customHeight="1">
      <c r="A23" s="93">
        <v>17</v>
      </c>
      <c r="B23" s="12" t="s">
        <v>139</v>
      </c>
      <c r="C23" s="6"/>
      <c r="D23" s="6"/>
      <c r="E23" s="6"/>
    </row>
    <row r="24" spans="1:5" ht="14.15" customHeight="1">
      <c r="A24" s="93">
        <v>18</v>
      </c>
      <c r="B24" s="12" t="s">
        <v>140</v>
      </c>
      <c r="C24" s="467">
        <v>109937095.786</v>
      </c>
      <c r="D24" s="467">
        <v>109843802.294</v>
      </c>
      <c r="E24" s="467">
        <v>8794967.6628799997</v>
      </c>
    </row>
    <row r="25" spans="1:5" ht="14.15" hidden="1" customHeight="1">
      <c r="A25" s="93">
        <v>19</v>
      </c>
      <c r="B25" s="12" t="s">
        <v>141</v>
      </c>
      <c r="C25" s="463"/>
      <c r="D25" s="463"/>
      <c r="E25" s="463"/>
    </row>
    <row r="26" spans="1:5" ht="14.15" hidden="1" customHeight="1">
      <c r="A26" s="93" t="s">
        <v>142</v>
      </c>
      <c r="B26" s="12" t="s">
        <v>143</v>
      </c>
      <c r="C26" s="463"/>
      <c r="D26" s="463"/>
      <c r="E26" s="463"/>
    </row>
    <row r="27" spans="1:5" ht="14.15" customHeight="1">
      <c r="A27" s="55">
        <v>20</v>
      </c>
      <c r="B27" s="21" t="s">
        <v>144</v>
      </c>
      <c r="C27" s="466">
        <v>1025013651.8000001</v>
      </c>
      <c r="D27" s="466">
        <v>1096800485.8474998</v>
      </c>
      <c r="E27" s="466">
        <v>82001092.144000009</v>
      </c>
    </row>
    <row r="28" spans="1:5" ht="14.15" customHeight="1">
      <c r="A28" s="93">
        <v>21</v>
      </c>
      <c r="B28" s="12" t="s">
        <v>124</v>
      </c>
      <c r="C28" s="467">
        <v>1025013651.8000001</v>
      </c>
      <c r="D28" s="467">
        <v>1096800485.8474998</v>
      </c>
      <c r="E28" s="467">
        <v>82001092.144000009</v>
      </c>
    </row>
    <row r="29" spans="1:5" ht="14.15" hidden="1" customHeight="1">
      <c r="A29" s="93">
        <v>22</v>
      </c>
      <c r="B29" s="12" t="s">
        <v>145</v>
      </c>
      <c r="C29" s="468"/>
      <c r="D29" s="468"/>
      <c r="E29" s="468"/>
    </row>
    <row r="30" spans="1:5" ht="14.15" hidden="1" customHeight="1">
      <c r="A30" s="93" t="s">
        <v>146</v>
      </c>
      <c r="B30" s="10" t="s">
        <v>147</v>
      </c>
      <c r="C30" s="468"/>
      <c r="D30" s="468"/>
      <c r="E30" s="468"/>
    </row>
    <row r="31" spans="1:5" ht="14.15" customHeight="1">
      <c r="A31" s="55">
        <v>23</v>
      </c>
      <c r="B31" s="21" t="s">
        <v>148</v>
      </c>
      <c r="C31" s="466">
        <v>4155996591.9492311</v>
      </c>
      <c r="D31" s="466">
        <v>4155996591.9374013</v>
      </c>
      <c r="E31" s="466">
        <v>332479727.35593849</v>
      </c>
    </row>
    <row r="32" spans="1:5" hidden="1">
      <c r="A32" s="93" t="s">
        <v>149</v>
      </c>
      <c r="B32" s="10" t="s">
        <v>150</v>
      </c>
      <c r="C32" s="468"/>
      <c r="D32" s="468"/>
      <c r="E32" s="468"/>
    </row>
    <row r="33" spans="1:5">
      <c r="A33" s="93" t="s">
        <v>151</v>
      </c>
      <c r="B33" s="10" t="s">
        <v>152</v>
      </c>
      <c r="C33" s="467">
        <v>4155996591.9492311</v>
      </c>
      <c r="D33" s="467">
        <v>4155996591.9374013</v>
      </c>
      <c r="E33" s="467">
        <v>332479727.35593849</v>
      </c>
    </row>
    <row r="34" spans="1:5" hidden="1">
      <c r="A34" s="93" t="s">
        <v>153</v>
      </c>
      <c r="B34" s="10" t="s">
        <v>154</v>
      </c>
      <c r="C34" s="468"/>
      <c r="D34" s="468"/>
      <c r="E34" s="468"/>
    </row>
    <row r="35" spans="1:5">
      <c r="A35" s="55">
        <v>24</v>
      </c>
      <c r="B35" s="21" t="s">
        <v>155</v>
      </c>
      <c r="C35" s="466">
        <v>570170624.80984998</v>
      </c>
      <c r="D35" s="466">
        <v>544029568.98837471</v>
      </c>
      <c r="E35" s="466">
        <v>45613649.984788001</v>
      </c>
    </row>
    <row r="36" spans="1:5">
      <c r="A36" s="95" t="s">
        <v>156</v>
      </c>
      <c r="B36" s="96" t="s">
        <v>157</v>
      </c>
      <c r="C36" s="469">
        <v>2300000000.0000005</v>
      </c>
      <c r="D36" s="469">
        <v>2300000000.0100007</v>
      </c>
      <c r="E36" s="469">
        <v>184000000.00000003</v>
      </c>
    </row>
    <row r="37" spans="1:5">
      <c r="A37" s="55">
        <v>29</v>
      </c>
      <c r="B37" s="21" t="s">
        <v>158</v>
      </c>
      <c r="C37" s="466">
        <v>72649356158.037323</v>
      </c>
      <c r="D37" s="466">
        <v>73095381782.986542</v>
      </c>
      <c r="E37" s="466">
        <v>5811948492.6429863</v>
      </c>
    </row>
    <row r="38" spans="1:5">
      <c r="A38" s="97"/>
      <c r="B38" s="8"/>
      <c r="C38" s="8"/>
      <c r="D38" s="8"/>
      <c r="E38" s="8"/>
    </row>
    <row r="39" spans="1:5" ht="51.75" customHeight="1">
      <c r="A39" s="573" t="s">
        <v>1251</v>
      </c>
      <c r="B39" s="573"/>
      <c r="C39" s="573"/>
      <c r="D39" s="573"/>
      <c r="E39" s="573"/>
    </row>
    <row r="40" spans="1:5">
      <c r="A40" s="558"/>
      <c r="B40" s="558"/>
      <c r="C40" s="558"/>
      <c r="D40" s="558"/>
      <c r="E40" s="558"/>
    </row>
    <row r="41" spans="1:5">
      <c r="A41" s="321"/>
      <c r="B41" s="321"/>
      <c r="C41" s="321"/>
      <c r="D41" s="321"/>
      <c r="E41" s="321"/>
    </row>
    <row r="42" spans="1:5">
      <c r="A42" s="321"/>
      <c r="B42" s="321"/>
      <c r="C42" s="321"/>
      <c r="D42" s="321"/>
      <c r="E42" s="321"/>
    </row>
    <row r="43" spans="1:5">
      <c r="A43" s="321"/>
      <c r="B43" s="321"/>
      <c r="C43" s="321"/>
      <c r="D43" s="321"/>
      <c r="E43" s="321"/>
    </row>
    <row r="44" spans="1:5">
      <c r="A44" s="321"/>
      <c r="B44" s="321"/>
      <c r="C44" s="321"/>
      <c r="D44" s="321"/>
      <c r="E44" s="321"/>
    </row>
    <row r="45" spans="1:5">
      <c r="A45" s="321"/>
      <c r="B45" s="321"/>
      <c r="C45" s="321"/>
      <c r="D45" s="321"/>
      <c r="E45" s="321"/>
    </row>
    <row r="46" spans="1:5">
      <c r="A46" s="321"/>
      <c r="B46" s="321"/>
      <c r="C46" s="321"/>
      <c r="D46" s="321"/>
      <c r="E46" s="321"/>
    </row>
    <row r="47" spans="1:5">
      <c r="A47" s="321"/>
      <c r="B47" s="321"/>
      <c r="C47" s="321"/>
      <c r="D47" s="321"/>
      <c r="E47" s="321"/>
    </row>
    <row r="48" spans="1:5">
      <c r="A48" s="321"/>
      <c r="B48" s="321"/>
      <c r="C48" s="321"/>
      <c r="D48" s="321"/>
      <c r="E48" s="321"/>
    </row>
    <row r="49" spans="1:5">
      <c r="A49" s="321"/>
      <c r="B49" s="321"/>
      <c r="C49" s="321"/>
      <c r="D49" s="321"/>
      <c r="E49" s="321"/>
    </row>
    <row r="50" spans="1:5">
      <c r="A50" s="321"/>
      <c r="B50" s="321"/>
      <c r="C50" s="321"/>
      <c r="D50" s="321"/>
      <c r="E50" s="321"/>
    </row>
    <row r="51" spans="1:5" ht="162" customHeight="1">
      <c r="A51" s="321"/>
      <c r="B51" s="321"/>
      <c r="C51" s="321"/>
      <c r="D51" s="321"/>
      <c r="E51" s="321"/>
    </row>
    <row r="52" spans="1:5" ht="25.5" customHeight="1">
      <c r="A52" s="573" t="s">
        <v>159</v>
      </c>
      <c r="B52" s="573"/>
      <c r="C52" s="573"/>
      <c r="D52" s="573"/>
      <c r="E52" s="573"/>
    </row>
    <row r="53" spans="1:5">
      <c r="A53" s="321"/>
      <c r="B53" s="321"/>
      <c r="C53" s="321"/>
      <c r="D53" s="321"/>
      <c r="E53" s="321"/>
    </row>
  </sheetData>
  <mergeCells count="5">
    <mergeCell ref="A52:E52"/>
    <mergeCell ref="A4:E4"/>
    <mergeCell ref="A6:B8"/>
    <mergeCell ref="C6:D6"/>
    <mergeCell ref="A39:E39"/>
  </mergeCells>
  <pageMargins left="0.70866141732283472" right="0.70866141732283472" top="0.74803149606299213" bottom="0.74803149606299213" header="0.31496062992125984" footer="0.31496062992125984"/>
  <pageSetup paperSize="9" scale="75" orientation="portrait" r:id="rId1"/>
  <rowBreaks count="1" manualBreakCount="1">
    <brk id="38" max="4"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42B1E-1821-4649-82C8-3C5B5E9EED19}">
  <sheetPr>
    <pageSetUpPr fitToPage="1"/>
  </sheetPr>
  <dimension ref="A1:F113"/>
  <sheetViews>
    <sheetView showGridLines="0" zoomScaleNormal="100" zoomScalePageLayoutView="130" workbookViewId="0">
      <selection activeCell="F1" sqref="F1"/>
    </sheetView>
  </sheetViews>
  <sheetFormatPr defaultColWidth="8.25" defaultRowHeight="14.5"/>
  <cols>
    <col min="1" max="1" width="8.25" style="7"/>
    <col min="2" max="2" width="86.58203125" style="7" customWidth="1"/>
    <col min="3" max="4" width="9.75" style="29" customWidth="1"/>
    <col min="5" max="5" width="15.5" style="7" customWidth="1"/>
    <col min="6" max="6" width="12.58203125" style="7" bestFit="1" customWidth="1"/>
    <col min="7" max="16384" width="8.25" style="7"/>
  </cols>
  <sheetData>
    <row r="1" spans="1:5" ht="18.5">
      <c r="A1" s="3" t="s">
        <v>859</v>
      </c>
      <c r="B1" s="9"/>
      <c r="C1" s="163"/>
      <c r="D1" s="163"/>
      <c r="E1" s="9"/>
    </row>
    <row r="2" spans="1:5">
      <c r="A2" s="9"/>
      <c r="B2" s="9"/>
      <c r="C2" s="163"/>
      <c r="D2" s="163"/>
      <c r="E2" s="9"/>
    </row>
    <row r="3" spans="1:5">
      <c r="A3" s="9"/>
      <c r="B3" s="9"/>
      <c r="C3" s="163"/>
      <c r="D3" s="163"/>
      <c r="E3" s="9"/>
    </row>
    <row r="4" spans="1:5">
      <c r="A4" s="6"/>
      <c r="B4" s="6"/>
      <c r="C4" s="92" t="s">
        <v>119</v>
      </c>
      <c r="D4" s="92" t="s">
        <v>860</v>
      </c>
      <c r="E4" s="92" t="s">
        <v>861</v>
      </c>
    </row>
    <row r="5" spans="1:5" ht="85" customHeight="1">
      <c r="A5" s="84" t="s">
        <v>95</v>
      </c>
      <c r="B5" s="117"/>
      <c r="C5" s="462" t="s">
        <v>1229</v>
      </c>
      <c r="D5" s="436" t="s">
        <v>862</v>
      </c>
      <c r="E5" s="33" t="s">
        <v>863</v>
      </c>
    </row>
    <row r="6" spans="1:5" ht="15" customHeight="1">
      <c r="A6" s="623" t="s">
        <v>864</v>
      </c>
      <c r="B6" s="623"/>
      <c r="C6" s="623"/>
      <c r="D6" s="623"/>
      <c r="E6" s="623"/>
    </row>
    <row r="7" spans="1:5" ht="15" customHeight="1">
      <c r="A7" s="18">
        <v>1</v>
      </c>
      <c r="B7" s="244" t="s">
        <v>865</v>
      </c>
      <c r="C7" s="17">
        <v>3498005673.02</v>
      </c>
      <c r="D7" s="17">
        <v>3422974537.5600004</v>
      </c>
      <c r="E7" s="11"/>
    </row>
    <row r="8" spans="1:5" ht="15" customHeight="1">
      <c r="A8" s="18"/>
      <c r="B8" s="245" t="s">
        <v>866</v>
      </c>
      <c r="C8" s="528">
        <v>3286806100</v>
      </c>
      <c r="D8" s="17">
        <v>3368596700</v>
      </c>
      <c r="E8" s="11" t="s">
        <v>867</v>
      </c>
    </row>
    <row r="9" spans="1:5" ht="15" customHeight="1">
      <c r="A9" s="18"/>
      <c r="B9" s="245" t="s">
        <v>868</v>
      </c>
      <c r="C9" s="528">
        <v>215910842.99000022</v>
      </c>
      <c r="D9" s="17">
        <v>217217386.81999996</v>
      </c>
      <c r="E9" s="11" t="s">
        <v>867</v>
      </c>
    </row>
    <row r="10" spans="1:5" ht="15" customHeight="1">
      <c r="A10" s="18"/>
      <c r="B10" s="245" t="s">
        <v>869</v>
      </c>
      <c r="C10" s="528">
        <v>-4711269.97</v>
      </c>
      <c r="D10" s="17">
        <v>-162839549.25999999</v>
      </c>
      <c r="E10" s="11"/>
    </row>
    <row r="11" spans="1:5" ht="15" customHeight="1">
      <c r="A11" s="18">
        <v>2</v>
      </c>
      <c r="B11" s="244" t="s">
        <v>870</v>
      </c>
      <c r="C11" s="17">
        <v>8410982698.8900003</v>
      </c>
      <c r="D11" s="17">
        <v>7772633491.8800001</v>
      </c>
      <c r="E11" s="11" t="s">
        <v>871</v>
      </c>
    </row>
    <row r="12" spans="1:5" ht="15" customHeight="1">
      <c r="A12" s="18">
        <v>3</v>
      </c>
      <c r="B12" s="244" t="s">
        <v>872</v>
      </c>
      <c r="C12" s="17">
        <v>1485262330.21</v>
      </c>
      <c r="D12" s="17">
        <v>1473274407.75</v>
      </c>
      <c r="E12" s="11" t="s">
        <v>873</v>
      </c>
    </row>
    <row r="13" spans="1:5" ht="15" hidden="1" customHeight="1">
      <c r="A13" s="18" t="s">
        <v>874</v>
      </c>
      <c r="B13" s="244" t="s">
        <v>875</v>
      </c>
      <c r="C13" s="17"/>
      <c r="D13" s="17"/>
      <c r="E13" s="10"/>
    </row>
    <row r="14" spans="1:5" ht="25" hidden="1" customHeight="1">
      <c r="A14" s="18">
        <v>4</v>
      </c>
      <c r="B14" s="244" t="s">
        <v>876</v>
      </c>
      <c r="C14" s="17"/>
      <c r="D14" s="17"/>
      <c r="E14" s="10"/>
    </row>
    <row r="15" spans="1:5" ht="15" hidden="1" customHeight="1">
      <c r="A15" s="18">
        <v>5</v>
      </c>
      <c r="B15" s="244" t="s">
        <v>877</v>
      </c>
      <c r="C15" s="17"/>
      <c r="D15" s="17"/>
      <c r="E15" s="10"/>
    </row>
    <row r="16" spans="1:5" ht="15" customHeight="1">
      <c r="A16" s="18" t="s">
        <v>878</v>
      </c>
      <c r="B16" s="244" t="s">
        <v>879</v>
      </c>
      <c r="C16" s="17">
        <v>621941417.93799996</v>
      </c>
      <c r="D16" s="17">
        <v>638122615.11000001</v>
      </c>
      <c r="E16" s="11" t="s">
        <v>880</v>
      </c>
    </row>
    <row r="17" spans="1:5" ht="15" customHeight="1">
      <c r="A17" s="20">
        <v>6</v>
      </c>
      <c r="B17" s="246" t="s">
        <v>881</v>
      </c>
      <c r="C17" s="247">
        <v>14016192120.058001</v>
      </c>
      <c r="D17" s="247">
        <v>13307005052.300001</v>
      </c>
      <c r="E17" s="21"/>
    </row>
    <row r="18" spans="1:5" ht="15" customHeight="1">
      <c r="A18" s="654" t="s">
        <v>882</v>
      </c>
      <c r="B18" s="654"/>
      <c r="C18" s="654"/>
      <c r="D18" s="654"/>
      <c r="E18" s="654"/>
    </row>
    <row r="19" spans="1:5" ht="15" customHeight="1">
      <c r="A19" s="18">
        <v>7</v>
      </c>
      <c r="B19" s="19" t="s">
        <v>883</v>
      </c>
      <c r="C19" s="17">
        <v>-36063041.07</v>
      </c>
      <c r="D19" s="17">
        <v>-38791495.119999997</v>
      </c>
      <c r="E19" s="10"/>
    </row>
    <row r="20" spans="1:5" ht="15" customHeight="1">
      <c r="A20" s="18">
        <v>8</v>
      </c>
      <c r="B20" s="19" t="s">
        <v>884</v>
      </c>
      <c r="C20" s="17">
        <v>-312674805.64999998</v>
      </c>
      <c r="D20" s="17">
        <v>-342989233.80000001</v>
      </c>
      <c r="E20" s="11" t="s">
        <v>885</v>
      </c>
    </row>
    <row r="21" spans="1:5" ht="24" hidden="1">
      <c r="A21" s="18">
        <v>10</v>
      </c>
      <c r="B21" s="19" t="s">
        <v>886</v>
      </c>
      <c r="C21" s="17"/>
      <c r="D21" s="17"/>
      <c r="E21" s="10"/>
    </row>
    <row r="22" spans="1:5">
      <c r="A22" s="18">
        <v>11</v>
      </c>
      <c r="B22" s="19" t="s">
        <v>887</v>
      </c>
      <c r="C22" s="17">
        <v>325155853.44</v>
      </c>
      <c r="D22" s="17">
        <v>336582920.47000003</v>
      </c>
      <c r="E22" s="11" t="s">
        <v>888</v>
      </c>
    </row>
    <row r="23" spans="1:5" ht="15" customHeight="1">
      <c r="A23" s="18">
        <v>12</v>
      </c>
      <c r="B23" s="19" t="s">
        <v>889</v>
      </c>
      <c r="C23" s="17"/>
      <c r="D23" s="17">
        <v>-425129594.62669992</v>
      </c>
      <c r="E23" s="10"/>
    </row>
    <row r="24" spans="1:5" ht="14.15" hidden="1" customHeight="1">
      <c r="A24" s="18">
        <v>13</v>
      </c>
      <c r="B24" s="19" t="s">
        <v>890</v>
      </c>
      <c r="C24" s="17"/>
      <c r="D24" s="17"/>
      <c r="E24" s="10"/>
    </row>
    <row r="25" spans="1:5" ht="15" hidden="1" customHeight="1">
      <c r="A25" s="18">
        <v>14</v>
      </c>
      <c r="B25" s="19" t="s">
        <v>891</v>
      </c>
      <c r="C25" s="17"/>
      <c r="D25" s="17"/>
      <c r="E25" s="10"/>
    </row>
    <row r="26" spans="1:5" ht="15" customHeight="1">
      <c r="A26" s="18">
        <v>15</v>
      </c>
      <c r="B26" s="19" t="s">
        <v>892</v>
      </c>
      <c r="C26" s="17">
        <v>-155721550</v>
      </c>
      <c r="D26" s="17">
        <v>-145729511.192</v>
      </c>
      <c r="E26" s="11" t="s">
        <v>893</v>
      </c>
    </row>
    <row r="27" spans="1:5" hidden="1">
      <c r="A27" s="18">
        <v>16</v>
      </c>
      <c r="B27" s="19" t="s">
        <v>894</v>
      </c>
      <c r="C27" s="17"/>
      <c r="D27" s="17"/>
      <c r="E27" s="10"/>
    </row>
    <row r="28" spans="1:5" ht="24" hidden="1">
      <c r="A28" s="18">
        <v>17</v>
      </c>
      <c r="B28" s="19" t="s">
        <v>895</v>
      </c>
      <c r="C28" s="17"/>
      <c r="D28" s="17"/>
      <c r="E28" s="10"/>
    </row>
    <row r="29" spans="1:5" ht="24" hidden="1">
      <c r="A29" s="18">
        <v>18</v>
      </c>
      <c r="B29" s="19" t="s">
        <v>896</v>
      </c>
      <c r="C29" s="17"/>
      <c r="D29" s="17"/>
      <c r="E29" s="10"/>
    </row>
    <row r="30" spans="1:5" ht="24" hidden="1">
      <c r="A30" s="18">
        <v>19</v>
      </c>
      <c r="B30" s="19" t="s">
        <v>897</v>
      </c>
      <c r="C30" s="17"/>
      <c r="D30" s="17"/>
      <c r="E30" s="10"/>
    </row>
    <row r="31" spans="1:5" hidden="1">
      <c r="A31" s="18" t="s">
        <v>709</v>
      </c>
      <c r="B31" s="19" t="s">
        <v>898</v>
      </c>
      <c r="C31" s="17"/>
      <c r="D31" s="17"/>
      <c r="E31" s="10"/>
    </row>
    <row r="32" spans="1:5" ht="15" hidden="1" customHeight="1">
      <c r="A32" s="18" t="s">
        <v>711</v>
      </c>
      <c r="B32" s="19" t="s">
        <v>899</v>
      </c>
      <c r="C32" s="17"/>
      <c r="D32" s="17"/>
      <c r="E32" s="10"/>
    </row>
    <row r="33" spans="1:6" ht="15" hidden="1" customHeight="1">
      <c r="A33" s="18" t="s">
        <v>713</v>
      </c>
      <c r="B33" s="10" t="s">
        <v>900</v>
      </c>
      <c r="C33" s="17"/>
      <c r="D33" s="17"/>
      <c r="E33" s="10"/>
    </row>
    <row r="34" spans="1:6" ht="15" hidden="1" customHeight="1">
      <c r="A34" s="18" t="s">
        <v>901</v>
      </c>
      <c r="B34" s="19" t="s">
        <v>902</v>
      </c>
      <c r="C34" s="17"/>
      <c r="D34" s="17"/>
      <c r="E34" s="10"/>
    </row>
    <row r="35" spans="1:6" ht="24" hidden="1">
      <c r="A35" s="18">
        <v>21</v>
      </c>
      <c r="B35" s="19" t="s">
        <v>903</v>
      </c>
      <c r="C35" s="17"/>
      <c r="D35" s="17"/>
      <c r="E35" s="10"/>
    </row>
    <row r="36" spans="1:6" hidden="1">
      <c r="A36" s="18">
        <v>22</v>
      </c>
      <c r="B36" s="19" t="s">
        <v>904</v>
      </c>
      <c r="C36" s="17"/>
      <c r="D36" s="17"/>
      <c r="E36" s="10"/>
    </row>
    <row r="37" spans="1:6" ht="24" hidden="1">
      <c r="A37" s="18">
        <v>23</v>
      </c>
      <c r="B37" s="19" t="s">
        <v>905</v>
      </c>
      <c r="C37" s="17"/>
      <c r="D37" s="17"/>
      <c r="E37" s="10"/>
    </row>
    <row r="38" spans="1:6" hidden="1">
      <c r="A38" s="18">
        <v>25</v>
      </c>
      <c r="B38" s="19" t="s">
        <v>906</v>
      </c>
      <c r="C38" s="17"/>
      <c r="D38" s="17"/>
      <c r="E38" s="10"/>
    </row>
    <row r="39" spans="1:6" ht="15" hidden="1" customHeight="1">
      <c r="A39" s="18" t="s">
        <v>907</v>
      </c>
      <c r="B39" s="19" t="s">
        <v>908</v>
      </c>
      <c r="C39" s="17"/>
      <c r="D39" s="17"/>
      <c r="E39" s="10"/>
    </row>
    <row r="40" spans="1:6" ht="24" hidden="1">
      <c r="A40" s="18" t="s">
        <v>909</v>
      </c>
      <c r="B40" s="19" t="s">
        <v>910</v>
      </c>
      <c r="C40" s="17"/>
      <c r="D40" s="17"/>
      <c r="E40" s="10"/>
    </row>
    <row r="41" spans="1:6" ht="15" hidden="1" customHeight="1">
      <c r="A41" s="18">
        <v>27</v>
      </c>
      <c r="B41" s="19" t="s">
        <v>911</v>
      </c>
      <c r="C41" s="17"/>
      <c r="D41" s="17"/>
      <c r="E41" s="10"/>
      <c r="F41" s="248"/>
    </row>
    <row r="42" spans="1:6" ht="15" customHeight="1">
      <c r="A42" s="18" t="s">
        <v>912</v>
      </c>
      <c r="B42" s="19" t="s">
        <v>913</v>
      </c>
      <c r="C42" s="17">
        <v>-187327482.80032998</v>
      </c>
      <c r="D42" s="17">
        <v>-122060720.36483499</v>
      </c>
      <c r="E42" s="11" t="s">
        <v>914</v>
      </c>
      <c r="F42" s="248"/>
    </row>
    <row r="43" spans="1:6" ht="15" customHeight="1">
      <c r="A43" s="20">
        <v>28</v>
      </c>
      <c r="B43" s="249" t="s">
        <v>915</v>
      </c>
      <c r="C43" s="247">
        <v>-366631026.08032995</v>
      </c>
      <c r="D43" s="247">
        <v>-738117634.63353491</v>
      </c>
      <c r="E43" s="21"/>
    </row>
    <row r="44" spans="1:6" ht="15" customHeight="1">
      <c r="A44" s="20">
        <v>29</v>
      </c>
      <c r="B44" s="249" t="s">
        <v>916</v>
      </c>
      <c r="C44" s="247">
        <v>13649561093.977671</v>
      </c>
      <c r="D44" s="247">
        <v>12568887417.666466</v>
      </c>
      <c r="E44" s="21"/>
    </row>
    <row r="45" spans="1:6" ht="15" customHeight="1">
      <c r="A45" s="654" t="s">
        <v>917</v>
      </c>
      <c r="B45" s="654"/>
      <c r="C45" s="654"/>
      <c r="D45" s="654"/>
      <c r="E45" s="654"/>
    </row>
    <row r="46" spans="1:6" ht="15" hidden="1" customHeight="1">
      <c r="A46" s="18">
        <v>30</v>
      </c>
      <c r="B46" s="19" t="s">
        <v>918</v>
      </c>
      <c r="C46" s="19"/>
      <c r="D46" s="16"/>
      <c r="E46" s="11"/>
    </row>
    <row r="47" spans="1:6" ht="15" hidden="1" customHeight="1">
      <c r="A47" s="18">
        <v>31</v>
      </c>
      <c r="B47" s="19" t="s">
        <v>919</v>
      </c>
      <c r="C47" s="19"/>
      <c r="D47" s="16"/>
      <c r="E47" s="10"/>
    </row>
    <row r="48" spans="1:6" ht="15" hidden="1" customHeight="1">
      <c r="A48" s="18">
        <v>32</v>
      </c>
      <c r="B48" s="19" t="s">
        <v>920</v>
      </c>
      <c r="C48" s="19"/>
      <c r="D48" s="16"/>
      <c r="E48" s="10"/>
    </row>
    <row r="49" spans="1:5" hidden="1">
      <c r="A49" s="18">
        <v>33</v>
      </c>
      <c r="B49" s="19" t="s">
        <v>921</v>
      </c>
      <c r="C49" s="19"/>
      <c r="D49" s="16"/>
      <c r="E49" s="10"/>
    </row>
    <row r="50" spans="1:5" s="71" customFormat="1" ht="15" hidden="1" customHeight="1">
      <c r="A50" s="18" t="s">
        <v>922</v>
      </c>
      <c r="B50" s="19" t="s">
        <v>923</v>
      </c>
      <c r="C50" s="19"/>
      <c r="D50" s="16"/>
      <c r="E50" s="10"/>
    </row>
    <row r="51" spans="1:5" s="71" customFormat="1" ht="15" hidden="1" customHeight="1">
      <c r="A51" s="18" t="s">
        <v>924</v>
      </c>
      <c r="B51" s="19" t="s">
        <v>925</v>
      </c>
      <c r="C51" s="19"/>
      <c r="D51" s="16"/>
      <c r="E51" s="10"/>
    </row>
    <row r="52" spans="1:5" ht="24" hidden="1">
      <c r="A52" s="18">
        <v>34</v>
      </c>
      <c r="B52" s="19" t="s">
        <v>926</v>
      </c>
      <c r="C52" s="19"/>
      <c r="D52" s="16"/>
      <c r="E52" s="10"/>
    </row>
    <row r="53" spans="1:5" ht="15" hidden="1" customHeight="1">
      <c r="A53" s="18">
        <v>35</v>
      </c>
      <c r="B53" s="19" t="s">
        <v>927</v>
      </c>
      <c r="C53" s="19"/>
      <c r="D53" s="16"/>
      <c r="E53" s="10"/>
    </row>
    <row r="54" spans="1:5" ht="15" customHeight="1">
      <c r="A54" s="20">
        <v>36</v>
      </c>
      <c r="B54" s="250" t="s">
        <v>928</v>
      </c>
      <c r="C54" s="250"/>
      <c r="D54" s="228"/>
      <c r="E54" s="250"/>
    </row>
    <row r="55" spans="1:5" ht="15" customHeight="1">
      <c r="A55" s="654" t="s">
        <v>929</v>
      </c>
      <c r="B55" s="654"/>
      <c r="C55" s="654"/>
      <c r="D55" s="654"/>
      <c r="E55" s="654"/>
    </row>
    <row r="56" spans="1:5" ht="15" hidden="1" customHeight="1">
      <c r="A56" s="18">
        <v>37</v>
      </c>
      <c r="B56" s="19" t="s">
        <v>930</v>
      </c>
      <c r="C56" s="19"/>
      <c r="D56" s="16"/>
      <c r="E56" s="10"/>
    </row>
    <row r="57" spans="1:5" ht="24" hidden="1">
      <c r="A57" s="18">
        <v>38</v>
      </c>
      <c r="B57" s="19" t="s">
        <v>931</v>
      </c>
      <c r="C57" s="19"/>
      <c r="D57" s="16"/>
      <c r="E57" s="10"/>
    </row>
    <row r="58" spans="1:5" ht="24" hidden="1">
      <c r="A58" s="18">
        <v>39</v>
      </c>
      <c r="B58" s="19" t="s">
        <v>932</v>
      </c>
      <c r="C58" s="19"/>
      <c r="D58" s="16"/>
      <c r="E58" s="10"/>
    </row>
    <row r="59" spans="1:5" ht="24" hidden="1">
      <c r="A59" s="18">
        <v>40</v>
      </c>
      <c r="B59" s="19" t="s">
        <v>933</v>
      </c>
      <c r="C59" s="19"/>
      <c r="D59" s="16"/>
      <c r="E59" s="10"/>
    </row>
    <row r="60" spans="1:5" ht="15" hidden="1" customHeight="1">
      <c r="A60" s="18">
        <v>42</v>
      </c>
      <c r="B60" s="19" t="s">
        <v>934</v>
      </c>
      <c r="C60" s="19"/>
      <c r="D60" s="16"/>
      <c r="E60" s="10"/>
    </row>
    <row r="61" spans="1:5" ht="15" hidden="1" customHeight="1">
      <c r="A61" s="18" t="s">
        <v>935</v>
      </c>
      <c r="B61" s="19" t="s">
        <v>936</v>
      </c>
      <c r="C61" s="19"/>
      <c r="D61" s="16"/>
      <c r="E61" s="10"/>
    </row>
    <row r="62" spans="1:5" ht="15" customHeight="1">
      <c r="A62" s="20">
        <v>43</v>
      </c>
      <c r="B62" s="249" t="s">
        <v>937</v>
      </c>
      <c r="C62" s="249"/>
      <c r="D62" s="22"/>
      <c r="E62" s="21"/>
    </row>
    <row r="63" spans="1:5" ht="15" customHeight="1">
      <c r="A63" s="20">
        <v>44</v>
      </c>
      <c r="B63" s="249" t="s">
        <v>938</v>
      </c>
      <c r="C63" s="249"/>
      <c r="D63" s="22"/>
      <c r="E63" s="21"/>
    </row>
    <row r="64" spans="1:5" ht="15" customHeight="1">
      <c r="A64" s="20">
        <v>45</v>
      </c>
      <c r="B64" s="249" t="s">
        <v>939</v>
      </c>
      <c r="C64" s="247">
        <v>13649561093.977671</v>
      </c>
      <c r="D64" s="247">
        <v>12568887417.666466</v>
      </c>
      <c r="E64" s="21"/>
    </row>
    <row r="65" spans="1:5" ht="15" customHeight="1">
      <c r="A65" s="654" t="s">
        <v>940</v>
      </c>
      <c r="B65" s="654"/>
      <c r="C65" s="654"/>
      <c r="D65" s="654"/>
      <c r="E65" s="654"/>
    </row>
    <row r="66" spans="1:5" ht="15" customHeight="1">
      <c r="A66" s="18">
        <v>46</v>
      </c>
      <c r="B66" s="19" t="s">
        <v>918</v>
      </c>
      <c r="C66" s="17">
        <v>1307884022.1600001</v>
      </c>
      <c r="D66" s="17">
        <v>1307884022.1600001</v>
      </c>
      <c r="E66" s="11" t="s">
        <v>941</v>
      </c>
    </row>
    <row r="67" spans="1:5" ht="24" hidden="1">
      <c r="A67" s="18">
        <v>47</v>
      </c>
      <c r="B67" s="19" t="s">
        <v>942</v>
      </c>
      <c r="C67" s="17"/>
      <c r="D67" s="17"/>
      <c r="E67" s="11"/>
    </row>
    <row r="68" spans="1:5" s="71" customFormat="1" ht="15" hidden="1" customHeight="1">
      <c r="A68" s="18" t="s">
        <v>943</v>
      </c>
      <c r="B68" s="19" t="s">
        <v>944</v>
      </c>
      <c r="C68" s="17"/>
      <c r="D68" s="17"/>
      <c r="E68" s="11"/>
    </row>
    <row r="69" spans="1:5" s="71" customFormat="1" ht="15" customHeight="1">
      <c r="A69" s="18" t="s">
        <v>945</v>
      </c>
      <c r="B69" s="19" t="s">
        <v>946</v>
      </c>
      <c r="C69" s="17">
        <v>73917394.304499999</v>
      </c>
      <c r="D69" s="17">
        <v>91010594.194999993</v>
      </c>
      <c r="E69" s="11" t="s">
        <v>941</v>
      </c>
    </row>
    <row r="70" spans="1:5" ht="24" hidden="1">
      <c r="A70" s="18">
        <v>48</v>
      </c>
      <c r="B70" s="19" t="s">
        <v>947</v>
      </c>
      <c r="C70" s="17"/>
      <c r="D70" s="17"/>
      <c r="E70" s="10"/>
    </row>
    <row r="71" spans="1:5" ht="15" hidden="1" customHeight="1">
      <c r="A71" s="18">
        <v>49</v>
      </c>
      <c r="B71" s="19" t="s">
        <v>948</v>
      </c>
      <c r="C71" s="17"/>
      <c r="D71" s="17"/>
      <c r="E71" s="10"/>
    </row>
    <row r="72" spans="1:5" ht="15" customHeight="1">
      <c r="A72" s="18">
        <v>50</v>
      </c>
      <c r="B72" s="19" t="s">
        <v>949</v>
      </c>
      <c r="C72" s="17">
        <v>108111335.70999999</v>
      </c>
      <c r="D72" s="17"/>
      <c r="E72" s="540"/>
    </row>
    <row r="73" spans="1:5" ht="15" customHeight="1">
      <c r="A73" s="20">
        <v>51</v>
      </c>
      <c r="B73" s="249" t="s">
        <v>950</v>
      </c>
      <c r="C73" s="247">
        <v>1489912752.1745002</v>
      </c>
      <c r="D73" s="247">
        <v>1398894616.355</v>
      </c>
      <c r="E73" s="21"/>
    </row>
    <row r="74" spans="1:5" ht="15" customHeight="1">
      <c r="A74" s="654" t="s">
        <v>951</v>
      </c>
      <c r="B74" s="654"/>
      <c r="C74" s="654"/>
      <c r="D74" s="654"/>
      <c r="E74" s="654"/>
    </row>
    <row r="75" spans="1:5" hidden="1">
      <c r="A75" s="18">
        <v>52</v>
      </c>
      <c r="B75" s="19" t="s">
        <v>952</v>
      </c>
      <c r="C75" s="19"/>
      <c r="D75" s="16"/>
      <c r="E75" s="10"/>
    </row>
    <row r="76" spans="1:5" ht="24" hidden="1">
      <c r="A76" s="18">
        <v>53</v>
      </c>
      <c r="B76" s="19" t="s">
        <v>953</v>
      </c>
      <c r="C76" s="19"/>
      <c r="D76" s="16"/>
      <c r="E76" s="10"/>
    </row>
    <row r="77" spans="1:5" ht="24" hidden="1">
      <c r="A77" s="18">
        <v>54</v>
      </c>
      <c r="B77" s="19" t="s">
        <v>954</v>
      </c>
      <c r="C77" s="19"/>
      <c r="D77" s="16"/>
      <c r="E77" s="10"/>
    </row>
    <row r="78" spans="1:5" ht="24" hidden="1">
      <c r="A78" s="18">
        <v>55</v>
      </c>
      <c r="B78" s="19" t="s">
        <v>955</v>
      </c>
      <c r="C78" s="19"/>
      <c r="D78" s="16"/>
      <c r="E78" s="10"/>
    </row>
    <row r="79" spans="1:5" hidden="1">
      <c r="A79" s="18" t="s">
        <v>956</v>
      </c>
      <c r="B79" s="10" t="s">
        <v>957</v>
      </c>
      <c r="C79" s="10"/>
      <c r="D79" s="155"/>
      <c r="E79" s="10"/>
    </row>
    <row r="80" spans="1:5" ht="15" hidden="1" customHeight="1">
      <c r="A80" s="18" t="s">
        <v>958</v>
      </c>
      <c r="B80" s="10" t="s">
        <v>959</v>
      </c>
      <c r="C80" s="10"/>
      <c r="D80" s="155"/>
      <c r="E80" s="10"/>
    </row>
    <row r="81" spans="1:6" ht="15" customHeight="1">
      <c r="A81" s="20">
        <v>57</v>
      </c>
      <c r="B81" s="21" t="s">
        <v>960</v>
      </c>
      <c r="C81" s="21"/>
      <c r="D81" s="22"/>
      <c r="E81" s="21"/>
    </row>
    <row r="82" spans="1:6" ht="15" customHeight="1">
      <c r="A82" s="20">
        <v>58</v>
      </c>
      <c r="B82" s="21" t="s">
        <v>961</v>
      </c>
      <c r="C82" s="247">
        <v>1489912752.1745002</v>
      </c>
      <c r="D82" s="247">
        <v>1398894616.355</v>
      </c>
      <c r="E82" s="21"/>
    </row>
    <row r="83" spans="1:6" ht="15" customHeight="1">
      <c r="A83" s="20">
        <v>59</v>
      </c>
      <c r="B83" s="21" t="s">
        <v>962</v>
      </c>
      <c r="C83" s="247">
        <v>15139473846.152168</v>
      </c>
      <c r="D83" s="247">
        <v>13967782034.021465</v>
      </c>
      <c r="E83" s="21"/>
    </row>
    <row r="84" spans="1:6" ht="15" customHeight="1">
      <c r="A84" s="20">
        <v>60</v>
      </c>
      <c r="B84" s="21" t="s">
        <v>963</v>
      </c>
      <c r="C84" s="247">
        <v>72649356158.044022</v>
      </c>
      <c r="D84" s="247">
        <v>72326529181.719589</v>
      </c>
      <c r="E84" s="21"/>
      <c r="F84" s="288"/>
    </row>
    <row r="85" spans="1:6" ht="15" customHeight="1">
      <c r="A85" s="654" t="s">
        <v>964</v>
      </c>
      <c r="B85" s="654"/>
      <c r="C85" s="654"/>
      <c r="D85" s="654"/>
      <c r="E85" s="654"/>
    </row>
    <row r="86" spans="1:6" ht="15" customHeight="1">
      <c r="A86" s="18">
        <v>61</v>
      </c>
      <c r="B86" s="19" t="s">
        <v>965</v>
      </c>
      <c r="C86" s="287">
        <v>0.18790000000000001</v>
      </c>
      <c r="D86" s="287">
        <v>0.17380000000000001</v>
      </c>
      <c r="E86" s="10"/>
    </row>
    <row r="87" spans="1:6" ht="15" customHeight="1">
      <c r="A87" s="18">
        <v>62</v>
      </c>
      <c r="B87" s="19" t="s">
        <v>966</v>
      </c>
      <c r="C87" s="287">
        <v>0.18790000000000001</v>
      </c>
      <c r="D87" s="287">
        <v>0.17380000000000001</v>
      </c>
      <c r="E87" s="10"/>
    </row>
    <row r="88" spans="1:6" ht="15" customHeight="1">
      <c r="A88" s="18">
        <v>63</v>
      </c>
      <c r="B88" s="19" t="s">
        <v>967</v>
      </c>
      <c r="C88" s="287">
        <v>0.2084</v>
      </c>
      <c r="D88" s="287">
        <v>0.19309999999999999</v>
      </c>
      <c r="E88" s="10"/>
    </row>
    <row r="89" spans="1:6" ht="15" customHeight="1">
      <c r="A89" s="18">
        <v>64</v>
      </c>
      <c r="B89" s="19" t="s">
        <v>968</v>
      </c>
      <c r="C89" s="287">
        <v>9.8500000000000004E-2</v>
      </c>
      <c r="D89" s="287">
        <v>9.3200000000000005E-2</v>
      </c>
      <c r="E89" s="10"/>
    </row>
    <row r="90" spans="1:6" ht="15" customHeight="1">
      <c r="A90" s="18">
        <v>65</v>
      </c>
      <c r="B90" s="10" t="s">
        <v>969</v>
      </c>
      <c r="C90" s="287">
        <v>2.5000000000000001E-2</v>
      </c>
      <c r="D90" s="287">
        <v>2.5000000000000001E-2</v>
      </c>
      <c r="E90" s="10"/>
    </row>
    <row r="91" spans="1:6">
      <c r="A91" s="18">
        <v>66</v>
      </c>
      <c r="B91" s="10" t="s">
        <v>970</v>
      </c>
      <c r="C91" s="287">
        <v>7.9500000000000003E-4</v>
      </c>
      <c r="D91" s="287">
        <v>4.6999999999999999E-4</v>
      </c>
      <c r="E91" s="10"/>
    </row>
    <row r="92" spans="1:6" hidden="1">
      <c r="A92" s="18">
        <v>67</v>
      </c>
      <c r="B92" s="10" t="s">
        <v>971</v>
      </c>
      <c r="C92" s="16"/>
      <c r="D92" s="16"/>
      <c r="E92" s="10"/>
    </row>
    <row r="93" spans="1:6">
      <c r="A93" s="18" t="s">
        <v>972</v>
      </c>
      <c r="B93" s="19" t="s">
        <v>973</v>
      </c>
      <c r="C93" s="287">
        <v>1.4999999999999999E-2</v>
      </c>
      <c r="D93" s="287">
        <v>0.01</v>
      </c>
      <c r="E93" s="10"/>
    </row>
    <row r="94" spans="1:6" ht="19" customHeight="1">
      <c r="A94" s="18" t="s">
        <v>974</v>
      </c>
      <c r="B94" s="19" t="s">
        <v>975</v>
      </c>
      <c r="C94" s="287">
        <v>1.2700000000000003E-2</v>
      </c>
      <c r="D94" s="287">
        <v>1.2700000000000003E-2</v>
      </c>
      <c r="E94" s="10"/>
    </row>
    <row r="95" spans="1:6">
      <c r="A95" s="18">
        <v>68</v>
      </c>
      <c r="B95" s="19" t="s">
        <v>976</v>
      </c>
      <c r="C95" s="287">
        <v>0.10589102569907452</v>
      </c>
      <c r="D95" s="287">
        <v>9.06E-2</v>
      </c>
      <c r="E95" s="10"/>
    </row>
    <row r="96" spans="1:6">
      <c r="A96" s="654" t="s">
        <v>977</v>
      </c>
      <c r="B96" s="654"/>
      <c r="C96" s="654"/>
      <c r="D96" s="654"/>
      <c r="E96" s="654"/>
    </row>
    <row r="97" spans="1:5" ht="15" hidden="1" customHeight="1">
      <c r="A97" s="675">
        <v>72</v>
      </c>
      <c r="B97" s="665" t="s">
        <v>978</v>
      </c>
      <c r="C97" s="44"/>
      <c r="D97" s="675"/>
      <c r="E97" s="676"/>
    </row>
    <row r="98" spans="1:5" ht="15" hidden="1" customHeight="1">
      <c r="A98" s="675"/>
      <c r="B98" s="665"/>
      <c r="C98" s="44"/>
      <c r="D98" s="675"/>
      <c r="E98" s="676"/>
    </row>
    <row r="99" spans="1:5" ht="24" hidden="1">
      <c r="A99" s="18">
        <v>73</v>
      </c>
      <c r="B99" s="19" t="s">
        <v>979</v>
      </c>
      <c r="C99" s="19"/>
      <c r="D99" s="16"/>
      <c r="E99" s="10"/>
    </row>
    <row r="100" spans="1:5" ht="24">
      <c r="A100" s="18">
        <v>75</v>
      </c>
      <c r="B100" s="19" t="s">
        <v>980</v>
      </c>
      <c r="C100" s="17">
        <v>228068249.91999999</v>
      </c>
      <c r="D100" s="17">
        <v>187420166.72999999</v>
      </c>
      <c r="E100" s="11" t="s">
        <v>981</v>
      </c>
    </row>
    <row r="101" spans="1:5" ht="15" customHeight="1">
      <c r="A101" s="654" t="s">
        <v>982</v>
      </c>
      <c r="B101" s="654"/>
      <c r="C101" s="654"/>
      <c r="D101" s="654"/>
      <c r="E101" s="654"/>
    </row>
    <row r="102" spans="1:5">
      <c r="A102" s="18">
        <v>76</v>
      </c>
      <c r="B102" s="19" t="s">
        <v>983</v>
      </c>
      <c r="C102" s="17">
        <v>108111335.70999999</v>
      </c>
      <c r="D102" s="16"/>
      <c r="E102" s="540"/>
    </row>
    <row r="103" spans="1:5" ht="15" customHeight="1">
      <c r="A103" s="18">
        <v>77</v>
      </c>
      <c r="B103" s="19" t="s">
        <v>984</v>
      </c>
      <c r="C103" s="17">
        <v>810588376.20722508</v>
      </c>
      <c r="D103" s="17">
        <v>105955599.82139497</v>
      </c>
      <c r="E103" s="30"/>
    </row>
    <row r="104" spans="1:5" ht="24" hidden="1">
      <c r="A104" s="18">
        <v>78</v>
      </c>
      <c r="B104" s="19" t="s">
        <v>985</v>
      </c>
      <c r="C104" s="464"/>
      <c r="D104" s="236"/>
      <c r="E104" s="30"/>
    </row>
    <row r="105" spans="1:5" ht="15" customHeight="1">
      <c r="A105" s="18">
        <v>79</v>
      </c>
      <c r="B105" s="19" t="s">
        <v>986</v>
      </c>
      <c r="C105" s="236"/>
      <c r="D105" s="17">
        <v>311760421.26313919</v>
      </c>
      <c r="E105" s="157"/>
    </row>
    <row r="106" spans="1:5" ht="15" hidden="1" customHeight="1">
      <c r="A106" s="18">
        <v>84</v>
      </c>
      <c r="B106" s="19" t="s">
        <v>987</v>
      </c>
      <c r="C106" s="19"/>
      <c r="D106" s="244"/>
      <c r="E106" s="10"/>
    </row>
    <row r="107" spans="1:5" hidden="1">
      <c r="A107" s="18">
        <v>85</v>
      </c>
      <c r="B107" s="19" t="s">
        <v>988</v>
      </c>
      <c r="C107" s="19"/>
      <c r="D107" s="244"/>
      <c r="E107" s="10"/>
    </row>
    <row r="108" spans="1:5">
      <c r="A108" s="193"/>
      <c r="B108" s="9"/>
      <c r="C108" s="163"/>
      <c r="D108" s="163"/>
      <c r="E108" s="9"/>
    </row>
    <row r="109" spans="1:5">
      <c r="A109" s="252"/>
    </row>
    <row r="110" spans="1:5">
      <c r="A110" s="253"/>
    </row>
    <row r="111" spans="1:5">
      <c r="A111" s="253"/>
    </row>
    <row r="112" spans="1:5">
      <c r="A112" s="253"/>
    </row>
    <row r="113" spans="1:1">
      <c r="A113" s="253"/>
    </row>
  </sheetData>
  <mergeCells count="13">
    <mergeCell ref="A101:E101"/>
    <mergeCell ref="A85:E85"/>
    <mergeCell ref="A96:E96"/>
    <mergeCell ref="A97:A98"/>
    <mergeCell ref="B97:B98"/>
    <mergeCell ref="D97:D98"/>
    <mergeCell ref="E97:E98"/>
    <mergeCell ref="A74:E74"/>
    <mergeCell ref="A6:E6"/>
    <mergeCell ref="A18:E18"/>
    <mergeCell ref="A45:E45"/>
    <mergeCell ref="A55:E55"/>
    <mergeCell ref="A65:E65"/>
  </mergeCells>
  <pageMargins left="0.23622047244094491" right="0.23622047244094491" top="0.74803149606299213" bottom="0.74803149606299213" header="0.31496062992125984" footer="0.31496062992125984"/>
  <pageSetup paperSize="9" scale="69"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7346B-9F93-47E7-B292-B0CA06E6FBAE}">
  <sheetPr>
    <pageSetUpPr fitToPage="1"/>
  </sheetPr>
  <dimension ref="A1:M103"/>
  <sheetViews>
    <sheetView showGridLines="0" zoomScaleNormal="100" zoomScalePageLayoutView="90" workbookViewId="0">
      <selection activeCell="F1" sqref="F1"/>
    </sheetView>
  </sheetViews>
  <sheetFormatPr defaultColWidth="8.25" defaultRowHeight="14.5"/>
  <cols>
    <col min="1" max="1" width="4.83203125" style="7" customWidth="1"/>
    <col min="2" max="2" width="63.58203125" style="7" customWidth="1"/>
    <col min="3" max="4" width="12.58203125" style="7" customWidth="1"/>
    <col min="5" max="5" width="11.33203125" style="7" customWidth="1"/>
    <col min="6" max="16384" width="8.25" style="7"/>
  </cols>
  <sheetData>
    <row r="1" spans="1:13" ht="18.5">
      <c r="A1" s="3" t="s">
        <v>989</v>
      </c>
      <c r="B1" s="254"/>
      <c r="C1" s="9"/>
      <c r="D1" s="9"/>
      <c r="E1" s="9"/>
    </row>
    <row r="2" spans="1:13">
      <c r="A2" s="9"/>
      <c r="B2" s="9"/>
      <c r="C2" s="9"/>
      <c r="D2" s="9"/>
      <c r="E2" s="9"/>
    </row>
    <row r="3" spans="1:13">
      <c r="A3" s="255"/>
      <c r="B3" s="255"/>
      <c r="C3" s="255"/>
      <c r="D3" s="255"/>
      <c r="E3" s="255"/>
      <c r="F3" s="256"/>
      <c r="G3" s="256"/>
      <c r="H3" s="256"/>
      <c r="I3" s="256"/>
      <c r="J3" s="256"/>
      <c r="K3" s="256"/>
      <c r="L3" s="256"/>
      <c r="M3" s="256"/>
    </row>
    <row r="4" spans="1:13">
      <c r="A4" s="6"/>
      <c r="B4" s="6"/>
      <c r="C4" s="92" t="s">
        <v>119</v>
      </c>
      <c r="D4" s="92" t="s">
        <v>120</v>
      </c>
      <c r="E4" s="92" t="s">
        <v>121</v>
      </c>
    </row>
    <row r="5" spans="1:13" ht="73.5" customHeight="1">
      <c r="A5" s="6"/>
      <c r="B5" s="129"/>
      <c r="C5" s="33" t="s">
        <v>990</v>
      </c>
      <c r="D5" s="33" t="s">
        <v>991</v>
      </c>
      <c r="E5" s="596" t="s">
        <v>992</v>
      </c>
    </row>
    <row r="6" spans="1:13" ht="50.5" customHeight="1">
      <c r="A6" s="120" t="s">
        <v>1210</v>
      </c>
      <c r="B6" s="129"/>
      <c r="C6" s="147" t="s">
        <v>993</v>
      </c>
      <c r="D6" s="147" t="s">
        <v>993</v>
      </c>
      <c r="E6" s="598"/>
    </row>
    <row r="7" spans="1:13">
      <c r="A7" s="677" t="s">
        <v>994</v>
      </c>
      <c r="B7" s="677"/>
      <c r="C7" s="677"/>
      <c r="D7" s="677"/>
      <c r="E7" s="677"/>
    </row>
    <row r="8" spans="1:13">
      <c r="A8" s="16">
        <v>1</v>
      </c>
      <c r="B8" s="10" t="s">
        <v>995</v>
      </c>
      <c r="C8" s="17">
        <v>17231535145.990009</v>
      </c>
      <c r="D8" s="17">
        <v>17231535145.990025</v>
      </c>
      <c r="E8" s="11"/>
    </row>
    <row r="9" spans="1:13">
      <c r="A9" s="16">
        <v>2</v>
      </c>
      <c r="B9" s="10" t="s">
        <v>996</v>
      </c>
      <c r="C9" s="17">
        <v>844189840.16003978</v>
      </c>
      <c r="D9" s="17">
        <v>845399321.44004345</v>
      </c>
      <c r="E9" s="11"/>
    </row>
    <row r="10" spans="1:13">
      <c r="A10" s="16">
        <v>3</v>
      </c>
      <c r="B10" s="10" t="s">
        <v>998</v>
      </c>
      <c r="C10" s="17">
        <v>96889323859.190399</v>
      </c>
      <c r="D10" s="17">
        <v>97031286495.650421</v>
      </c>
      <c r="E10" s="11"/>
    </row>
    <row r="11" spans="1:13">
      <c r="A11" s="16">
        <v>4</v>
      </c>
      <c r="B11" s="10" t="s">
        <v>997</v>
      </c>
      <c r="C11" s="17">
        <v>3613948386.7100019</v>
      </c>
      <c r="D11" s="17">
        <v>3597908040.7900019</v>
      </c>
      <c r="E11" s="11"/>
    </row>
    <row r="12" spans="1:13">
      <c r="A12" s="16">
        <v>5</v>
      </c>
      <c r="B12" s="10" t="s">
        <v>999</v>
      </c>
      <c r="C12" s="17">
        <f>21095371361.71-C13</f>
        <v>20948811073.239998</v>
      </c>
      <c r="D12" s="17">
        <f>14196728610.14-D13</f>
        <v>14175979634.879999</v>
      </c>
      <c r="E12" s="11"/>
    </row>
    <row r="13" spans="1:13">
      <c r="A13" s="16">
        <v>6</v>
      </c>
      <c r="B13" s="10" t="s">
        <v>1000</v>
      </c>
      <c r="C13" s="17">
        <v>146560288.47</v>
      </c>
      <c r="D13" s="17">
        <v>20748975.260000002</v>
      </c>
      <c r="E13" s="11"/>
    </row>
    <row r="14" spans="1:13">
      <c r="A14" s="16">
        <v>7</v>
      </c>
      <c r="B14" s="10" t="s">
        <v>1002</v>
      </c>
      <c r="C14" s="17">
        <v>12051396837.589998</v>
      </c>
      <c r="D14" s="236"/>
      <c r="E14" s="11"/>
    </row>
    <row r="15" spans="1:13" hidden="1">
      <c r="A15" s="16">
        <v>8</v>
      </c>
      <c r="B15" s="489" t="s">
        <v>1239</v>
      </c>
      <c r="C15" s="17"/>
      <c r="D15" s="236"/>
      <c r="E15" s="490"/>
    </row>
    <row r="16" spans="1:13">
      <c r="A16" s="16">
        <v>9</v>
      </c>
      <c r="B16" s="489" t="s">
        <v>1240</v>
      </c>
      <c r="C16" s="17">
        <v>251083237.59000003</v>
      </c>
      <c r="D16" s="236"/>
      <c r="E16" s="490"/>
    </row>
    <row r="17" spans="1:5">
      <c r="A17" s="16">
        <v>10</v>
      </c>
      <c r="B17" s="10" t="s">
        <v>101</v>
      </c>
      <c r="C17" s="17">
        <v>1133330028.71</v>
      </c>
      <c r="D17" s="17">
        <v>404629206.06000006</v>
      </c>
      <c r="E17" s="11" t="s">
        <v>885</v>
      </c>
    </row>
    <row r="18" spans="1:5">
      <c r="A18" s="16">
        <v>11</v>
      </c>
      <c r="B18" s="10" t="s">
        <v>1003</v>
      </c>
      <c r="C18" s="17">
        <v>439822276.27999997</v>
      </c>
      <c r="D18" s="17">
        <v>428477129.1500001</v>
      </c>
      <c r="E18" s="11"/>
    </row>
    <row r="19" spans="1:5">
      <c r="A19" s="16">
        <v>12</v>
      </c>
      <c r="B19" s="10" t="s">
        <v>1004</v>
      </c>
      <c r="C19" s="17">
        <v>3170058559.8437471</v>
      </c>
      <c r="D19" s="17">
        <v>1525616631.3737431</v>
      </c>
      <c r="E19" s="11"/>
    </row>
    <row r="20" spans="1:5">
      <c r="A20" s="16">
        <v>13</v>
      </c>
      <c r="B20" s="12" t="s">
        <v>1005</v>
      </c>
      <c r="C20" s="17">
        <v>195052251</v>
      </c>
      <c r="D20" s="17">
        <v>194651937.5</v>
      </c>
      <c r="E20" s="11" t="s">
        <v>893</v>
      </c>
    </row>
    <row r="21" spans="1:5">
      <c r="A21" s="16">
        <v>14</v>
      </c>
      <c r="B21" s="44" t="s">
        <v>1006</v>
      </c>
      <c r="C21" s="17">
        <v>384718388.96394032</v>
      </c>
      <c r="D21" s="17">
        <v>232112050.11394009</v>
      </c>
      <c r="E21" s="11"/>
    </row>
    <row r="22" spans="1:5">
      <c r="A22" s="16">
        <v>15</v>
      </c>
      <c r="B22" s="12" t="s">
        <v>1007</v>
      </c>
      <c r="C22" s="17">
        <v>320423989.99000001</v>
      </c>
      <c r="D22" s="17">
        <v>228068249.91999999</v>
      </c>
      <c r="E22" s="11" t="s">
        <v>981</v>
      </c>
    </row>
    <row r="23" spans="1:5" hidden="1">
      <c r="A23" s="16">
        <v>16</v>
      </c>
      <c r="B23" s="44" t="s">
        <v>1008</v>
      </c>
      <c r="C23" s="236"/>
      <c r="D23" s="236"/>
      <c r="E23" s="11"/>
    </row>
    <row r="24" spans="1:5">
      <c r="A24" s="16">
        <v>17</v>
      </c>
      <c r="B24" s="21" t="s">
        <v>1009</v>
      </c>
      <c r="C24" s="247">
        <f>+C8+C9+C11+C10+C12+C14+C17+C18+C19+C21+C23+C13+C15+C16</f>
        <v>157104777922.7381</v>
      </c>
      <c r="D24" s="247">
        <f>+D8+D9+D11+D10+D12+D14+D17+D18+D19+D21+D23+D13</f>
        <v>135493692630.70816</v>
      </c>
      <c r="E24" s="51"/>
    </row>
    <row r="25" spans="1:5">
      <c r="A25" s="623" t="s">
        <v>1010</v>
      </c>
      <c r="B25" s="623"/>
      <c r="C25" s="623"/>
      <c r="D25" s="623"/>
      <c r="E25" s="623"/>
    </row>
    <row r="26" spans="1:5">
      <c r="A26" s="16">
        <v>1</v>
      </c>
      <c r="B26" s="10" t="s">
        <v>1011</v>
      </c>
      <c r="C26" s="17">
        <v>67662187.100143015</v>
      </c>
      <c r="D26" s="17">
        <v>67649476.840131044</v>
      </c>
      <c r="E26" s="11"/>
    </row>
    <row r="27" spans="1:5">
      <c r="A27" s="16">
        <v>2</v>
      </c>
      <c r="B27" s="10" t="s">
        <v>1013</v>
      </c>
      <c r="C27" s="17">
        <v>74647799140.740112</v>
      </c>
      <c r="D27" s="17">
        <v>75086301269.360092</v>
      </c>
      <c r="E27" s="490"/>
    </row>
    <row r="28" spans="1:5">
      <c r="A28" s="16">
        <v>3</v>
      </c>
      <c r="B28" s="10" t="s">
        <v>997</v>
      </c>
      <c r="C28" s="17">
        <v>3853315650.4300008</v>
      </c>
      <c r="D28" s="17">
        <v>3850373626.6500039</v>
      </c>
      <c r="E28" s="11"/>
    </row>
    <row r="29" spans="1:5">
      <c r="A29" s="16">
        <v>4</v>
      </c>
      <c r="B29" s="12" t="s">
        <v>1012</v>
      </c>
      <c r="C29" s="17">
        <v>-43693147.700000003</v>
      </c>
      <c r="D29" s="17">
        <v>-43693147.700000003</v>
      </c>
      <c r="E29" s="11" t="s">
        <v>914</v>
      </c>
    </row>
    <row r="30" spans="1:5">
      <c r="A30" s="16">
        <v>5</v>
      </c>
      <c r="B30" s="489" t="s">
        <v>1241</v>
      </c>
      <c r="C30" s="17">
        <v>11628562677.380005</v>
      </c>
      <c r="D30" s="236"/>
      <c r="E30" s="11"/>
    </row>
    <row r="31" spans="1:5">
      <c r="A31" s="16">
        <v>6</v>
      </c>
      <c r="B31" s="10" t="s">
        <v>1242</v>
      </c>
      <c r="C31" s="17">
        <v>1729036.9199999885</v>
      </c>
      <c r="D31" s="236"/>
      <c r="E31" s="11"/>
    </row>
    <row r="32" spans="1:5">
      <c r="A32" s="16">
        <v>7</v>
      </c>
      <c r="B32" s="10" t="s">
        <v>1243</v>
      </c>
      <c r="C32" s="17">
        <v>7558795000</v>
      </c>
      <c r="D32" s="236"/>
      <c r="E32" s="11"/>
    </row>
    <row r="33" spans="1:5">
      <c r="A33" s="16">
        <v>8</v>
      </c>
      <c r="B33" s="10" t="s">
        <v>1244</v>
      </c>
      <c r="C33" s="17">
        <v>35661972006.76001</v>
      </c>
      <c r="D33" s="17">
        <v>35714624927.829994</v>
      </c>
      <c r="E33" s="11"/>
    </row>
    <row r="34" spans="1:5">
      <c r="A34" s="16">
        <v>9</v>
      </c>
      <c r="B34" s="10" t="s">
        <v>1017</v>
      </c>
      <c r="C34" s="17">
        <v>5776821501.5415878</v>
      </c>
      <c r="D34" s="17">
        <v>4313714764.3715467</v>
      </c>
      <c r="E34" s="11"/>
    </row>
    <row r="35" spans="1:5">
      <c r="A35" s="16">
        <v>10</v>
      </c>
      <c r="B35" s="10" t="s">
        <v>1018</v>
      </c>
      <c r="C35" s="17">
        <v>1317083832.2159998</v>
      </c>
      <c r="D35" s="17">
        <v>928629891.16199958</v>
      </c>
      <c r="E35" s="11"/>
    </row>
    <row r="36" spans="1:5">
      <c r="A36" s="16">
        <v>11</v>
      </c>
      <c r="B36" s="44" t="s">
        <v>1019</v>
      </c>
      <c r="C36" s="17">
        <v>1364303124.1400001</v>
      </c>
      <c r="D36" s="17">
        <v>1364303124.1400001</v>
      </c>
      <c r="E36" s="11" t="s">
        <v>941</v>
      </c>
    </row>
    <row r="37" spans="1:5" hidden="1">
      <c r="A37" s="16">
        <v>12</v>
      </c>
      <c r="B37" s="44" t="s">
        <v>1020</v>
      </c>
      <c r="C37" s="17"/>
      <c r="D37" s="236"/>
      <c r="E37" s="11"/>
    </row>
    <row r="38" spans="1:5">
      <c r="A38" s="16">
        <v>13</v>
      </c>
      <c r="B38" s="21" t="s">
        <v>1021</v>
      </c>
      <c r="C38" s="247">
        <f>+C26+C28+C30+C31+C32+C33+C34+C35+C36+C37+C27</f>
        <v>141878044157.22784</v>
      </c>
      <c r="D38" s="247">
        <f>+D26+D28+D30+D31+D32+D33+D34+D35+D36+D37+D27</f>
        <v>121325597080.35376</v>
      </c>
      <c r="E38" s="51"/>
    </row>
    <row r="39" spans="1:5" ht="15" customHeight="1">
      <c r="A39" s="155" t="s">
        <v>1022</v>
      </c>
      <c r="B39" s="129"/>
      <c r="C39" s="257"/>
      <c r="D39" s="257"/>
      <c r="E39" s="122"/>
    </row>
    <row r="40" spans="1:5" ht="15" customHeight="1">
      <c r="A40" s="16">
        <v>1</v>
      </c>
      <c r="B40" s="10" t="s">
        <v>1245</v>
      </c>
      <c r="C40" s="257"/>
      <c r="D40" s="257"/>
      <c r="E40" s="122"/>
    </row>
    <row r="41" spans="1:5">
      <c r="A41" s="16">
        <v>2</v>
      </c>
      <c r="B41" s="10" t="s">
        <v>1024</v>
      </c>
      <c r="C41" s="40">
        <f>+C42+C43</f>
        <v>3502717585.04</v>
      </c>
      <c r="D41" s="40">
        <f>+D42+D43</f>
        <v>3502717585.0400004</v>
      </c>
      <c r="E41" s="11"/>
    </row>
    <row r="42" spans="1:5">
      <c r="A42" s="16">
        <v>3</v>
      </c>
      <c r="B42" s="12" t="s">
        <v>1025</v>
      </c>
      <c r="C42" s="17">
        <v>215911485.0400002</v>
      </c>
      <c r="D42" s="17">
        <v>215911485.04000044</v>
      </c>
      <c r="E42" s="11" t="s">
        <v>867</v>
      </c>
    </row>
    <row r="43" spans="1:5">
      <c r="A43" s="16">
        <v>4</v>
      </c>
      <c r="B43" s="12" t="s">
        <v>1026</v>
      </c>
      <c r="C43" s="17">
        <v>3286806100</v>
      </c>
      <c r="D43" s="17">
        <v>3286806100</v>
      </c>
      <c r="E43" s="11" t="s">
        <v>867</v>
      </c>
    </row>
    <row r="44" spans="1:5">
      <c r="A44" s="16">
        <v>5</v>
      </c>
      <c r="B44" s="44" t="s">
        <v>1027</v>
      </c>
      <c r="C44" s="17">
        <v>-357298428.94800001</v>
      </c>
      <c r="D44" s="17">
        <v>-357941238.28799999</v>
      </c>
      <c r="E44" s="11" t="s">
        <v>873</v>
      </c>
    </row>
    <row r="45" spans="1:5">
      <c r="A45" s="16">
        <v>6</v>
      </c>
      <c r="B45" s="12" t="s">
        <v>1028</v>
      </c>
      <c r="C45" s="17">
        <v>-325155853.44</v>
      </c>
      <c r="D45" s="17">
        <v>-325155853.44</v>
      </c>
      <c r="E45" s="11" t="s">
        <v>888</v>
      </c>
    </row>
    <row r="46" spans="1:5">
      <c r="A46" s="16">
        <v>7</v>
      </c>
      <c r="B46" s="44" t="s">
        <v>1029</v>
      </c>
      <c r="C46" s="17">
        <v>2172131146.2515979</v>
      </c>
      <c r="D46" s="17">
        <v>2123094999.8900003</v>
      </c>
      <c r="E46" s="11" t="s">
        <v>873</v>
      </c>
    </row>
    <row r="47" spans="1:5">
      <c r="A47" s="16">
        <v>8</v>
      </c>
      <c r="B47" s="44" t="s">
        <v>1030</v>
      </c>
      <c r="C47" s="17">
        <v>9802429641.653698</v>
      </c>
      <c r="D47" s="17">
        <v>8900224203.3702755</v>
      </c>
      <c r="E47" s="11"/>
    </row>
    <row r="48" spans="1:5">
      <c r="A48" s="16">
        <v>9</v>
      </c>
      <c r="B48" s="12" t="s">
        <v>1031</v>
      </c>
      <c r="C48" s="17">
        <v>9313709690.6599998</v>
      </c>
      <c r="D48" s="17">
        <v>8410982698.8900003</v>
      </c>
      <c r="E48" s="11" t="s">
        <v>871</v>
      </c>
    </row>
    <row r="49" spans="1:5">
      <c r="A49" s="16">
        <v>10</v>
      </c>
      <c r="B49" s="12" t="s">
        <v>1032</v>
      </c>
      <c r="C49" s="17">
        <v>-295993790.51999998</v>
      </c>
      <c r="D49" s="17">
        <v>-279891431.38999999</v>
      </c>
      <c r="E49" s="11" t="s">
        <v>873</v>
      </c>
    </row>
    <row r="50" spans="1:5">
      <c r="A50" s="16">
        <v>11</v>
      </c>
      <c r="B50" s="12" t="s">
        <v>1033</v>
      </c>
      <c r="C50" s="17">
        <v>784713741.51999998</v>
      </c>
      <c r="D50" s="17">
        <v>769132935.87</v>
      </c>
      <c r="E50" s="11" t="s">
        <v>880</v>
      </c>
    </row>
    <row r="51" spans="1:5">
      <c r="A51" s="16">
        <v>12</v>
      </c>
      <c r="B51" s="10" t="s">
        <v>1034</v>
      </c>
      <c r="C51" s="17">
        <v>106753821.18333347</v>
      </c>
      <c r="D51" s="236"/>
      <c r="E51" s="11"/>
    </row>
    <row r="52" spans="1:5">
      <c r="A52" s="22">
        <v>13</v>
      </c>
      <c r="B52" s="21" t="s">
        <v>1035</v>
      </c>
      <c r="C52" s="179">
        <f>+C41+C44+C46+C47+C51</f>
        <v>15226733765.18063</v>
      </c>
      <c r="D52" s="179">
        <f>+D41+D44+D46+D47+D51</f>
        <v>14168095550.012276</v>
      </c>
      <c r="E52" s="51"/>
    </row>
    <row r="53" spans="1:5">
      <c r="A53" s="120"/>
      <c r="B53" s="9"/>
      <c r="C53" s="9"/>
      <c r="D53" s="9"/>
      <c r="E53" s="9"/>
    </row>
    <row r="54" spans="1:5" ht="67.5" customHeight="1">
      <c r="A54" s="572" t="s">
        <v>1036</v>
      </c>
      <c r="B54" s="572"/>
      <c r="C54" s="572"/>
      <c r="D54" s="572"/>
      <c r="E54" s="572"/>
    </row>
    <row r="55" spans="1:5">
      <c r="A55" s="2"/>
      <c r="B55" s="2"/>
      <c r="C55" s="2"/>
      <c r="D55" s="2"/>
      <c r="E55" s="2"/>
    </row>
    <row r="56" spans="1:5">
      <c r="A56" s="6"/>
      <c r="B56" s="6"/>
      <c r="C56" s="92" t="s">
        <v>119</v>
      </c>
      <c r="D56" s="92" t="s">
        <v>120</v>
      </c>
      <c r="E56" s="92" t="s">
        <v>121</v>
      </c>
    </row>
    <row r="57" spans="1:5" ht="73.5" customHeight="1">
      <c r="A57" s="6"/>
      <c r="B57" s="441"/>
      <c r="C57" s="436" t="s">
        <v>990</v>
      </c>
      <c r="D57" s="436" t="s">
        <v>991</v>
      </c>
      <c r="E57" s="596" t="s">
        <v>992</v>
      </c>
    </row>
    <row r="58" spans="1:5" ht="50.5" customHeight="1">
      <c r="A58" s="120" t="s">
        <v>262</v>
      </c>
      <c r="B58" s="441"/>
      <c r="C58" s="439" t="s">
        <v>993</v>
      </c>
      <c r="D58" s="439" t="s">
        <v>993</v>
      </c>
      <c r="E58" s="598"/>
    </row>
    <row r="59" spans="1:5" ht="14.5" customHeight="1">
      <c r="A59" s="677" t="s">
        <v>994</v>
      </c>
      <c r="B59" s="677"/>
      <c r="C59" s="677"/>
      <c r="D59" s="677"/>
      <c r="E59" s="677"/>
    </row>
    <row r="60" spans="1:5">
      <c r="A60" s="16">
        <v>1</v>
      </c>
      <c r="B60" s="442" t="s">
        <v>995</v>
      </c>
      <c r="C60" s="17">
        <v>35003729784.080002</v>
      </c>
      <c r="D60" s="17">
        <v>35003729784.080002</v>
      </c>
      <c r="E60" s="449"/>
    </row>
    <row r="61" spans="1:5">
      <c r="A61" s="16">
        <v>2</v>
      </c>
      <c r="B61" s="442" t="s">
        <v>996</v>
      </c>
      <c r="C61" s="17">
        <v>798020979.80996215</v>
      </c>
      <c r="D61" s="17">
        <v>783654618.85000229</v>
      </c>
      <c r="E61" s="449"/>
    </row>
    <row r="62" spans="1:5">
      <c r="A62" s="16">
        <v>3</v>
      </c>
      <c r="B62" s="442" t="s">
        <v>997</v>
      </c>
      <c r="C62" s="17">
        <v>4117463624.3800025</v>
      </c>
      <c r="D62" s="17">
        <v>4086263475.1100011</v>
      </c>
      <c r="E62" s="449"/>
    </row>
    <row r="63" spans="1:5">
      <c r="A63" s="16">
        <v>4</v>
      </c>
      <c r="B63" s="442" t="s">
        <v>998</v>
      </c>
      <c r="C63" s="17">
        <v>98546300882.538498</v>
      </c>
      <c r="D63" s="17">
        <v>98690397502.998489</v>
      </c>
      <c r="E63" s="449"/>
    </row>
    <row r="64" spans="1:5">
      <c r="A64" s="16">
        <v>5</v>
      </c>
      <c r="B64" s="442" t="s">
        <v>999</v>
      </c>
      <c r="C64" s="17">
        <f>20754451415.54-C65</f>
        <v>20606014726.190002</v>
      </c>
      <c r="D64" s="17">
        <f>14658321452.26-D65</f>
        <v>14636335790.1</v>
      </c>
      <c r="E64" s="449"/>
    </row>
    <row r="65" spans="1:5">
      <c r="A65" s="16">
        <v>6</v>
      </c>
      <c r="B65" s="442" t="s">
        <v>1000</v>
      </c>
      <c r="C65" s="17">
        <v>148436689.34999999</v>
      </c>
      <c r="D65" s="17">
        <v>21985662.16</v>
      </c>
      <c r="E65" s="449"/>
    </row>
    <row r="66" spans="1:5">
      <c r="A66" s="16">
        <v>7</v>
      </c>
      <c r="B66" s="12" t="s">
        <v>1001</v>
      </c>
      <c r="C66" s="17"/>
      <c r="D66" s="17"/>
      <c r="E66" s="449" t="s">
        <v>885</v>
      </c>
    </row>
    <row r="67" spans="1:5">
      <c r="A67" s="16">
        <v>8</v>
      </c>
      <c r="B67" s="442" t="s">
        <v>1002</v>
      </c>
      <c r="C67" s="17">
        <v>11597206240.25</v>
      </c>
      <c r="D67" s="17"/>
      <c r="E67" s="449"/>
    </row>
    <row r="68" spans="1:5">
      <c r="A68" s="16">
        <v>9</v>
      </c>
      <c r="B68" s="442" t="s">
        <v>101</v>
      </c>
      <c r="C68" s="17">
        <v>1152702706.2599998</v>
      </c>
      <c r="D68" s="17">
        <v>408849828.55000013</v>
      </c>
      <c r="E68" s="449" t="s">
        <v>885</v>
      </c>
    </row>
    <row r="69" spans="1:5">
      <c r="A69" s="16">
        <v>10</v>
      </c>
      <c r="B69" s="442" t="s">
        <v>1003</v>
      </c>
      <c r="C69" s="17">
        <v>423354207.38000017</v>
      </c>
      <c r="D69" s="17">
        <v>416699768.94000024</v>
      </c>
      <c r="E69" s="449"/>
    </row>
    <row r="70" spans="1:5">
      <c r="A70" s="16">
        <v>11</v>
      </c>
      <c r="B70" s="442" t="s">
        <v>1004</v>
      </c>
      <c r="C70" s="17">
        <v>2819343207.1699877</v>
      </c>
      <c r="D70" s="17">
        <v>1683229576.0200014</v>
      </c>
      <c r="E70" s="449"/>
    </row>
    <row r="71" spans="1:5">
      <c r="A71" s="16">
        <v>12</v>
      </c>
      <c r="B71" s="12" t="s">
        <v>1005</v>
      </c>
      <c r="C71" s="17">
        <v>182534639.99000001</v>
      </c>
      <c r="D71" s="17">
        <v>182161888.99000001</v>
      </c>
      <c r="E71" s="449" t="s">
        <v>893</v>
      </c>
    </row>
    <row r="72" spans="1:5">
      <c r="A72" s="16">
        <v>13</v>
      </c>
      <c r="B72" s="447" t="s">
        <v>1006</v>
      </c>
      <c r="C72" s="17">
        <v>303006455.22129023</v>
      </c>
      <c r="D72" s="17">
        <v>206422454.29129004</v>
      </c>
      <c r="E72" s="449"/>
    </row>
    <row r="73" spans="1:5">
      <c r="A73" s="16">
        <v>14</v>
      </c>
      <c r="B73" s="12" t="s">
        <v>1007</v>
      </c>
      <c r="C73" s="17">
        <v>243641185.77000001</v>
      </c>
      <c r="D73" s="17">
        <v>187420166.72</v>
      </c>
      <c r="E73" s="449" t="s">
        <v>981</v>
      </c>
    </row>
    <row r="74" spans="1:5">
      <c r="A74" s="16">
        <v>15</v>
      </c>
      <c r="B74" s="447" t="s">
        <v>1008</v>
      </c>
      <c r="C74" s="17"/>
      <c r="D74" s="17"/>
      <c r="E74" s="449"/>
    </row>
    <row r="75" spans="1:5">
      <c r="A75" s="22">
        <v>16</v>
      </c>
      <c r="B75" s="21" t="s">
        <v>1009</v>
      </c>
      <c r="C75" s="247">
        <f>+C60+C61+C62+C63+C64+C67+C68+C69+C70+C72+C74+C65</f>
        <v>175515579502.62976</v>
      </c>
      <c r="D75" s="247">
        <f>+D60+D61+D62+D63+D64+D67+D68+D69+D70+D72+D74+D65</f>
        <v>155937568461.09979</v>
      </c>
      <c r="E75" s="51"/>
    </row>
    <row r="76" spans="1:5" ht="14.5" customHeight="1">
      <c r="A76" s="623" t="s">
        <v>1010</v>
      </c>
      <c r="B76" s="623"/>
      <c r="C76" s="623"/>
      <c r="D76" s="623"/>
      <c r="E76" s="623"/>
    </row>
    <row r="77" spans="1:5">
      <c r="A77" s="16">
        <v>1</v>
      </c>
      <c r="B77" s="442" t="s">
        <v>1011</v>
      </c>
      <c r="C77" s="17">
        <v>12300989279.060013</v>
      </c>
      <c r="D77" s="17">
        <v>12300568482.050022</v>
      </c>
      <c r="E77" s="449"/>
    </row>
    <row r="78" spans="1:5">
      <c r="A78" s="16">
        <v>2</v>
      </c>
      <c r="B78" s="442" t="s">
        <v>997</v>
      </c>
      <c r="C78" s="17">
        <v>4432203051.8700018</v>
      </c>
      <c r="D78" s="17">
        <v>4422870489.9600029</v>
      </c>
      <c r="E78" s="449"/>
    </row>
    <row r="79" spans="1:5">
      <c r="A79" s="16">
        <v>3</v>
      </c>
      <c r="B79" s="12" t="s">
        <v>1012</v>
      </c>
      <c r="C79" s="17">
        <v>-58113030.68</v>
      </c>
      <c r="D79" s="17">
        <v>-58113030.68</v>
      </c>
      <c r="E79" s="449" t="s">
        <v>914</v>
      </c>
    </row>
    <row r="80" spans="1:5">
      <c r="A80" s="16">
        <v>4</v>
      </c>
      <c r="B80" s="442" t="s">
        <v>1013</v>
      </c>
      <c r="C80" s="17">
        <v>81468364540.639954</v>
      </c>
      <c r="D80" s="17">
        <v>82403069363.839996</v>
      </c>
      <c r="E80" s="449"/>
    </row>
    <row r="81" spans="1:5">
      <c r="A81" s="16">
        <v>5</v>
      </c>
      <c r="B81" s="442" t="s">
        <v>1014</v>
      </c>
      <c r="C81" s="17">
        <v>7637942064.1600037</v>
      </c>
      <c r="D81" s="17"/>
      <c r="E81" s="449"/>
    </row>
    <row r="82" spans="1:5">
      <c r="A82" s="16">
        <v>6</v>
      </c>
      <c r="B82" s="442" t="s">
        <v>1015</v>
      </c>
      <c r="C82" s="17">
        <v>11662155000</v>
      </c>
      <c r="D82" s="17"/>
      <c r="E82" s="449"/>
    </row>
    <row r="83" spans="1:5">
      <c r="A83" s="16">
        <v>7</v>
      </c>
      <c r="B83" s="442" t="s">
        <v>1016</v>
      </c>
      <c r="C83" s="17">
        <v>37438488755.950012</v>
      </c>
      <c r="D83" s="17">
        <v>37498053508.600006</v>
      </c>
      <c r="E83" s="449"/>
    </row>
    <row r="84" spans="1:5">
      <c r="A84" s="16">
        <v>8</v>
      </c>
      <c r="B84" s="442" t="s">
        <v>1017</v>
      </c>
      <c r="C84" s="17">
        <v>3848628167.5200076</v>
      </c>
      <c r="D84" s="17">
        <v>3476927322.3200326</v>
      </c>
      <c r="E84" s="449"/>
    </row>
    <row r="85" spans="1:5">
      <c r="A85" s="16">
        <v>9</v>
      </c>
      <c r="B85" s="442" t="s">
        <v>1018</v>
      </c>
      <c r="C85" s="17">
        <v>1008073297.1326889</v>
      </c>
      <c r="D85" s="17">
        <v>837983338.55668902</v>
      </c>
      <c r="E85" s="449"/>
    </row>
    <row r="86" spans="1:5">
      <c r="A86" s="16">
        <v>10</v>
      </c>
      <c r="B86" s="447" t="s">
        <v>1019</v>
      </c>
      <c r="C86" s="17">
        <v>1384071683.4599998</v>
      </c>
      <c r="D86" s="17">
        <v>1384071683.4599998</v>
      </c>
      <c r="E86" s="449" t="s">
        <v>941</v>
      </c>
    </row>
    <row r="87" spans="1:5">
      <c r="A87" s="16">
        <v>11</v>
      </c>
      <c r="B87" s="447" t="s">
        <v>1020</v>
      </c>
      <c r="C87" s="17"/>
      <c r="D87" s="17"/>
      <c r="E87" s="449"/>
    </row>
    <row r="88" spans="1:5">
      <c r="A88" s="22">
        <v>12</v>
      </c>
      <c r="B88" s="21" t="s">
        <v>1021</v>
      </c>
      <c r="C88" s="247">
        <f>+C77+C78+C80+C81+C82+C83+C84+C85+C86+C87</f>
        <v>161180915839.79269</v>
      </c>
      <c r="D88" s="247">
        <f>+D77+D78+D80+D81+D82+D83+D84+D85+D86+D87</f>
        <v>142323544188.78674</v>
      </c>
      <c r="E88" s="51"/>
    </row>
    <row r="89" spans="1:5">
      <c r="A89" s="155" t="s">
        <v>1022</v>
      </c>
      <c r="B89" s="441"/>
      <c r="C89" s="441"/>
      <c r="D89" s="441"/>
      <c r="E89" s="122"/>
    </row>
    <row r="90" spans="1:5">
      <c r="A90" s="16">
        <v>1</v>
      </c>
      <c r="B90" s="442" t="s">
        <v>1023</v>
      </c>
      <c r="C90" s="441"/>
      <c r="D90" s="441"/>
      <c r="E90" s="122"/>
    </row>
    <row r="91" spans="1:5">
      <c r="A91" s="16">
        <v>2</v>
      </c>
      <c r="B91" s="442" t="s">
        <v>1024</v>
      </c>
      <c r="C91" s="40">
        <f>+C92+C93</f>
        <v>3585814086.8199997</v>
      </c>
      <c r="D91" s="40">
        <f>+D92+D93</f>
        <v>3585814086.8199997</v>
      </c>
      <c r="E91" s="449"/>
    </row>
    <row r="92" spans="1:5">
      <c r="A92" s="16">
        <v>3</v>
      </c>
      <c r="B92" s="12" t="s">
        <v>1025</v>
      </c>
      <c r="C92" s="17">
        <v>217217386.81999993</v>
      </c>
      <c r="D92" s="17">
        <v>217217386.81999993</v>
      </c>
      <c r="E92" s="449" t="s">
        <v>867</v>
      </c>
    </row>
    <row r="93" spans="1:5">
      <c r="A93" s="16">
        <v>4</v>
      </c>
      <c r="B93" s="12" t="s">
        <v>1026</v>
      </c>
      <c r="C93" s="17">
        <v>3368596700</v>
      </c>
      <c r="D93" s="17">
        <v>3368596700</v>
      </c>
      <c r="E93" s="449" t="s">
        <v>867</v>
      </c>
    </row>
    <row r="94" spans="1:5">
      <c r="A94" s="16">
        <v>5</v>
      </c>
      <c r="B94" s="447" t="s">
        <v>1027</v>
      </c>
      <c r="C94" s="17">
        <v>-656077141.954</v>
      </c>
      <c r="D94" s="17">
        <v>-361047824.08800006</v>
      </c>
      <c r="E94" s="449" t="s">
        <v>873</v>
      </c>
    </row>
    <row r="95" spans="1:5">
      <c r="A95" s="16">
        <v>6</v>
      </c>
      <c r="B95" s="12" t="s">
        <v>1028</v>
      </c>
      <c r="C95" s="17">
        <v>-336582920.47000003</v>
      </c>
      <c r="D95" s="17">
        <v>-336582920.47000003</v>
      </c>
      <c r="E95" s="449" t="s">
        <v>888</v>
      </c>
    </row>
    <row r="96" spans="1:5">
      <c r="A96" s="16">
        <v>7</v>
      </c>
      <c r="B96" s="447" t="s">
        <v>1029</v>
      </c>
      <c r="C96" s="17">
        <v>2172137183.0016017</v>
      </c>
      <c r="D96" s="17">
        <v>2123101036.6400008</v>
      </c>
      <c r="E96" s="449" t="s">
        <v>873</v>
      </c>
    </row>
    <row r="97" spans="1:5">
      <c r="A97" s="16">
        <v>8</v>
      </c>
      <c r="B97" s="447" t="s">
        <v>1030</v>
      </c>
      <c r="C97" s="17">
        <v>9114705096.132206</v>
      </c>
      <c r="D97" s="17">
        <v>8266156972.9442186</v>
      </c>
      <c r="E97" s="449"/>
    </row>
    <row r="98" spans="1:5">
      <c r="A98" s="16">
        <v>9</v>
      </c>
      <c r="B98" s="12" t="s">
        <v>1031</v>
      </c>
      <c r="C98" s="17">
        <v>8406082450.3900003</v>
      </c>
      <c r="D98" s="17">
        <v>7772633491.8800001</v>
      </c>
      <c r="E98" s="449" t="s">
        <v>871</v>
      </c>
    </row>
    <row r="99" spans="1:5">
      <c r="A99" s="16">
        <v>10</v>
      </c>
      <c r="B99" s="12" t="s">
        <v>1032</v>
      </c>
      <c r="C99" s="17">
        <v>-305436380.54000002</v>
      </c>
      <c r="D99" s="17">
        <v>-288778804.80000001</v>
      </c>
      <c r="E99" s="449" t="s">
        <v>873</v>
      </c>
    </row>
    <row r="100" spans="1:5">
      <c r="A100" s="16">
        <v>11</v>
      </c>
      <c r="B100" s="12" t="s">
        <v>1033</v>
      </c>
      <c r="C100" s="17">
        <v>1014059026.28</v>
      </c>
      <c r="D100" s="17">
        <v>782302285.86000001</v>
      </c>
      <c r="E100" s="449" t="s">
        <v>880</v>
      </c>
    </row>
    <row r="101" spans="1:5">
      <c r="A101" s="16">
        <v>12</v>
      </c>
      <c r="B101" s="442" t="s">
        <v>1034</v>
      </c>
      <c r="C101" s="17">
        <v>118084438.88418546</v>
      </c>
      <c r="D101" s="17"/>
      <c r="E101" s="449"/>
    </row>
    <row r="102" spans="1:5">
      <c r="A102" s="22">
        <v>13</v>
      </c>
      <c r="B102" s="21" t="s">
        <v>1035</v>
      </c>
      <c r="C102" s="179">
        <f>+C91+C94+C96+C97+C101</f>
        <v>14334663662.883993</v>
      </c>
      <c r="D102" s="179">
        <f>+D91+D94+D96+D97+D101</f>
        <v>13614024272.316219</v>
      </c>
      <c r="E102" s="51"/>
    </row>
    <row r="103" spans="1:5">
      <c r="A103" s="9"/>
      <c r="B103" s="9"/>
      <c r="C103" s="9"/>
      <c r="D103" s="9"/>
      <c r="E103" s="9"/>
    </row>
  </sheetData>
  <mergeCells count="7">
    <mergeCell ref="A59:E59"/>
    <mergeCell ref="A76:E76"/>
    <mergeCell ref="A7:E7"/>
    <mergeCell ref="A25:E25"/>
    <mergeCell ref="E5:E6"/>
    <mergeCell ref="A54:E54"/>
    <mergeCell ref="E57:E58"/>
  </mergeCells>
  <pageMargins left="0.7" right="0.7" top="0.75" bottom="0.75" header="0.3" footer="0.3"/>
  <pageSetup paperSize="9" scale="75" fitToHeight="0" orientation="portrait" r:id="rId1"/>
  <headerFooter>
    <oddHeader xml:space="preserve">&amp;C
</oddHeader>
  </headerFooter>
  <rowBreaks count="1" manualBreakCount="1">
    <brk id="55" max="4"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592C7-410E-4F1A-84FE-D2EE58285CD5}">
  <sheetPr>
    <pageSetUpPr fitToPage="1"/>
  </sheetPr>
  <dimension ref="A1:D23"/>
  <sheetViews>
    <sheetView showGridLines="0" zoomScaleNormal="100" workbookViewId="0">
      <selection activeCell="E1" sqref="E1"/>
    </sheetView>
  </sheetViews>
  <sheetFormatPr defaultColWidth="8.33203125" defaultRowHeight="14.5"/>
  <cols>
    <col min="1" max="1" width="4.58203125" style="7" customWidth="1"/>
    <col min="2" max="2" width="87.08203125" style="7" customWidth="1"/>
    <col min="3" max="4" width="10.08203125" style="7" customWidth="1"/>
    <col min="5" max="16384" width="8.33203125" style="7"/>
  </cols>
  <sheetData>
    <row r="1" spans="1:4" ht="18.75" customHeight="1">
      <c r="A1" s="3" t="s">
        <v>1037</v>
      </c>
      <c r="B1" s="258"/>
      <c r="C1" s="258"/>
      <c r="D1" s="258"/>
    </row>
    <row r="2" spans="1:4" ht="15" customHeight="1">
      <c r="A2" s="258"/>
      <c r="B2" s="258"/>
      <c r="C2" s="258"/>
      <c r="D2" s="258"/>
    </row>
    <row r="3" spans="1:4">
      <c r="A3" s="9"/>
      <c r="B3" s="9"/>
      <c r="C3" s="9"/>
      <c r="D3" s="9"/>
    </row>
    <row r="4" spans="1:4">
      <c r="A4" s="6"/>
      <c r="B4" s="6"/>
      <c r="C4" s="121" t="s">
        <v>119</v>
      </c>
      <c r="D4" s="121" t="s">
        <v>120</v>
      </c>
    </row>
    <row r="5" spans="1:4" ht="47.5" customHeight="1">
      <c r="A5" s="84" t="s">
        <v>95</v>
      </c>
      <c r="B5" s="117"/>
      <c r="C5" s="33" t="s">
        <v>1230</v>
      </c>
      <c r="D5" s="33" t="s">
        <v>1038</v>
      </c>
    </row>
    <row r="6" spans="1:4">
      <c r="A6" s="11">
        <v>1</v>
      </c>
      <c r="B6" s="10" t="s">
        <v>1039</v>
      </c>
      <c r="C6" s="472">
        <v>157104777922.73999</v>
      </c>
      <c r="D6" s="13">
        <v>175515579502.62976</v>
      </c>
    </row>
    <row r="7" spans="1:4">
      <c r="A7" s="11">
        <v>2</v>
      </c>
      <c r="B7" s="10" t="s">
        <v>1040</v>
      </c>
      <c r="C7" s="472">
        <v>-21611085292.029984</v>
      </c>
      <c r="D7" s="13">
        <v>-19578011041.529968</v>
      </c>
    </row>
    <row r="8" spans="1:4" hidden="1">
      <c r="A8" s="11">
        <v>3</v>
      </c>
      <c r="B8" s="10" t="s">
        <v>1041</v>
      </c>
      <c r="C8" s="13"/>
      <c r="D8" s="13"/>
    </row>
    <row r="9" spans="1:4" hidden="1">
      <c r="A9" s="11">
        <v>4</v>
      </c>
      <c r="B9" s="10" t="s">
        <v>1042</v>
      </c>
      <c r="C9" s="13"/>
      <c r="D9" s="13"/>
    </row>
    <row r="10" spans="1:4" ht="26.5" hidden="1" customHeight="1">
      <c r="A10" s="11">
        <v>5</v>
      </c>
      <c r="B10" s="10" t="s">
        <v>1043</v>
      </c>
      <c r="C10" s="13"/>
      <c r="D10" s="13"/>
    </row>
    <row r="11" spans="1:4" hidden="1">
      <c r="A11" s="11">
        <v>6</v>
      </c>
      <c r="B11" s="10" t="s">
        <v>1044</v>
      </c>
      <c r="C11" s="13"/>
      <c r="D11" s="13"/>
    </row>
    <row r="12" spans="1:4" hidden="1">
      <c r="A12" s="11">
        <v>7</v>
      </c>
      <c r="B12" s="10" t="s">
        <v>1045</v>
      </c>
      <c r="C12" s="13"/>
      <c r="D12" s="13"/>
    </row>
    <row r="13" spans="1:4">
      <c r="A13" s="11">
        <v>8</v>
      </c>
      <c r="B13" s="10" t="s">
        <v>1046</v>
      </c>
      <c r="C13" s="472">
        <v>884233184.61239958</v>
      </c>
      <c r="D13" s="13">
        <v>500255791.14129972</v>
      </c>
    </row>
    <row r="14" spans="1:4">
      <c r="A14" s="11">
        <v>9</v>
      </c>
      <c r="B14" s="10" t="s">
        <v>1047</v>
      </c>
      <c r="C14" s="472">
        <v>74333.899999999994</v>
      </c>
      <c r="D14" s="13"/>
    </row>
    <row r="15" spans="1:4">
      <c r="A15" s="11">
        <v>10</v>
      </c>
      <c r="B15" s="10" t="s">
        <v>1048</v>
      </c>
      <c r="C15" s="472">
        <v>8797129185.1359997</v>
      </c>
      <c r="D15" s="13">
        <v>9069552855.5330009</v>
      </c>
    </row>
    <row r="16" spans="1:4" hidden="1">
      <c r="A16" s="11">
        <v>11</v>
      </c>
      <c r="B16" s="10" t="s">
        <v>1049</v>
      </c>
      <c r="C16" s="472"/>
      <c r="D16" s="13"/>
    </row>
    <row r="17" spans="1:4" ht="24" hidden="1">
      <c r="A17" s="11" t="s">
        <v>1050</v>
      </c>
      <c r="B17" s="10" t="s">
        <v>1051</v>
      </c>
      <c r="C17" s="472"/>
      <c r="D17" s="13"/>
    </row>
    <row r="18" spans="1:4" ht="24" hidden="1">
      <c r="A18" s="11" t="s">
        <v>1052</v>
      </c>
      <c r="B18" s="10" t="s">
        <v>1053</v>
      </c>
      <c r="C18" s="472"/>
      <c r="D18" s="13"/>
    </row>
    <row r="19" spans="1:4">
      <c r="A19" s="11">
        <v>12</v>
      </c>
      <c r="B19" s="10" t="s">
        <v>1054</v>
      </c>
      <c r="C19" s="472">
        <v>283942845.58998871</v>
      </c>
      <c r="D19" s="13">
        <v>-145810682.20848083</v>
      </c>
    </row>
    <row r="20" spans="1:4">
      <c r="A20" s="51">
        <v>13</v>
      </c>
      <c r="B20" s="21" t="s">
        <v>207</v>
      </c>
      <c r="C20" s="23">
        <f>SUM(C6:C19)</f>
        <v>145459072179.94839</v>
      </c>
      <c r="D20" s="23">
        <v>165361566425.56561</v>
      </c>
    </row>
    <row r="21" spans="1:4">
      <c r="A21" s="9"/>
      <c r="B21" s="9"/>
      <c r="C21" s="15"/>
      <c r="D21" s="15"/>
    </row>
    <row r="22" spans="1:4">
      <c r="C22" s="259"/>
      <c r="D22" s="259"/>
    </row>
    <row r="23" spans="1:4">
      <c r="D23" s="260"/>
    </row>
  </sheetData>
  <pageMargins left="0.70866141732283472" right="0.70866141732283472" top="0.74803149606299213" bottom="0.74803149606299213" header="0.31496062992125984" footer="0.31496062992125984"/>
  <pageSetup paperSize="9" scale="70"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0171A-BF3B-4303-B02E-48F5CC090362}">
  <sheetPr>
    <pageSetUpPr fitToPage="1"/>
  </sheetPr>
  <dimension ref="A1:D79"/>
  <sheetViews>
    <sheetView showGridLines="0" zoomScaleNormal="100" workbookViewId="0">
      <selection activeCell="E1" sqref="E1"/>
    </sheetView>
  </sheetViews>
  <sheetFormatPr defaultColWidth="8.33203125" defaultRowHeight="14.5"/>
  <cols>
    <col min="1" max="1" width="8.33203125" style="7"/>
    <col min="2" max="2" width="73.08203125" style="7" customWidth="1"/>
    <col min="3" max="3" width="14.33203125" style="71" customWidth="1"/>
    <col min="4" max="4" width="16.33203125" style="7" customWidth="1"/>
    <col min="5" max="16384" width="8.33203125" style="7"/>
  </cols>
  <sheetData>
    <row r="1" spans="1:4" ht="18.75" customHeight="1">
      <c r="A1" s="3" t="s">
        <v>1055</v>
      </c>
      <c r="B1" s="258"/>
      <c r="C1" s="329"/>
      <c r="D1" s="9"/>
    </row>
    <row r="2" spans="1:4">
      <c r="A2" s="190"/>
      <c r="B2" s="9"/>
      <c r="C2" s="70"/>
      <c r="D2" s="9"/>
    </row>
    <row r="3" spans="1:4">
      <c r="A3" s="9"/>
      <c r="B3" s="6"/>
      <c r="C3" s="599" t="s">
        <v>1056</v>
      </c>
      <c r="D3" s="599"/>
    </row>
    <row r="4" spans="1:4">
      <c r="A4" s="652" t="s">
        <v>95</v>
      </c>
      <c r="B4" s="652"/>
      <c r="C4" s="121" t="s">
        <v>119</v>
      </c>
      <c r="D4" s="121" t="s">
        <v>120</v>
      </c>
    </row>
    <row r="5" spans="1:4">
      <c r="A5" s="678"/>
      <c r="B5" s="678"/>
      <c r="C5" s="274" t="s">
        <v>1207</v>
      </c>
      <c r="D5" s="274" t="s">
        <v>96</v>
      </c>
    </row>
    <row r="6" spans="1:4">
      <c r="A6" s="652" t="s">
        <v>1057</v>
      </c>
      <c r="B6" s="652"/>
      <c r="C6" s="652"/>
      <c r="D6" s="652"/>
    </row>
    <row r="7" spans="1:4">
      <c r="A7" s="18">
        <v>1</v>
      </c>
      <c r="B7" s="10" t="s">
        <v>1058</v>
      </c>
      <c r="C7" s="13">
        <v>132874054781.85001</v>
      </c>
      <c r="D7" s="13">
        <v>152657878835.5</v>
      </c>
    </row>
    <row r="8" spans="1:4" ht="24" hidden="1">
      <c r="A8" s="11">
        <v>2</v>
      </c>
      <c r="B8" s="10" t="s">
        <v>1059</v>
      </c>
      <c r="C8" s="13"/>
      <c r="D8" s="13"/>
    </row>
    <row r="9" spans="1:4" hidden="1">
      <c r="A9" s="11">
        <v>3</v>
      </c>
      <c r="B9" s="10" t="s">
        <v>1060</v>
      </c>
      <c r="C9" s="13"/>
      <c r="D9" s="13"/>
    </row>
    <row r="10" spans="1:4" hidden="1">
      <c r="A10" s="11">
        <v>4</v>
      </c>
      <c r="B10" s="10" t="s">
        <v>1061</v>
      </c>
      <c r="C10" s="472"/>
      <c r="D10" s="13"/>
    </row>
    <row r="11" spans="1:4">
      <c r="A11" s="11">
        <v>5</v>
      </c>
      <c r="B11" s="295" t="s">
        <v>1062</v>
      </c>
      <c r="C11" s="472">
        <v>-108111335.70999999</v>
      </c>
      <c r="D11" s="13"/>
    </row>
    <row r="12" spans="1:4">
      <c r="A12" s="18">
        <v>6</v>
      </c>
      <c r="B12" s="10" t="s">
        <v>1063</v>
      </c>
      <c r="C12" s="13">
        <v>-605336187.85000002</v>
      </c>
      <c r="D12" s="13">
        <v>-984412809.96869993</v>
      </c>
    </row>
    <row r="13" spans="1:4">
      <c r="A13" s="197">
        <v>7</v>
      </c>
      <c r="B13" s="296" t="s">
        <v>1064</v>
      </c>
      <c r="C13" s="23">
        <f>SUM(C7:C12)</f>
        <v>132160607258.28999</v>
      </c>
      <c r="D13" s="23">
        <v>151673466025.53131</v>
      </c>
    </row>
    <row r="14" spans="1:4" s="237" customFormat="1">
      <c r="A14" s="652" t="s">
        <v>1065</v>
      </c>
      <c r="B14" s="652"/>
      <c r="C14" s="652"/>
      <c r="D14" s="652"/>
    </row>
    <row r="15" spans="1:4">
      <c r="A15" s="11">
        <v>8</v>
      </c>
      <c r="B15" s="10" t="s">
        <v>1066</v>
      </c>
      <c r="C15" s="13">
        <v>2476239384.7659998</v>
      </c>
      <c r="D15" s="13">
        <v>2598059357.698</v>
      </c>
    </row>
    <row r="16" spans="1:4" ht="17.5" hidden="1" customHeight="1">
      <c r="A16" s="11" t="s">
        <v>1067</v>
      </c>
      <c r="B16" s="531" t="s">
        <v>1068</v>
      </c>
      <c r="C16" s="13"/>
      <c r="D16" s="13"/>
    </row>
    <row r="17" spans="1:4">
      <c r="A17" s="11">
        <v>9</v>
      </c>
      <c r="B17" s="10" t="s">
        <v>1069</v>
      </c>
      <c r="C17" s="13">
        <v>2025022017.8564</v>
      </c>
      <c r="D17" s="13">
        <v>2020488186.8032999</v>
      </c>
    </row>
    <row r="18" spans="1:4" hidden="1">
      <c r="A18" s="11" t="s">
        <v>1070</v>
      </c>
      <c r="B18" s="298" t="s">
        <v>1071</v>
      </c>
      <c r="C18" s="13"/>
      <c r="D18" s="14"/>
    </row>
    <row r="19" spans="1:4" hidden="1">
      <c r="A19" s="11" t="s">
        <v>1072</v>
      </c>
      <c r="B19" s="298" t="s">
        <v>1073</v>
      </c>
      <c r="C19" s="13"/>
      <c r="D19" s="14"/>
    </row>
    <row r="20" spans="1:4" hidden="1">
      <c r="A20" s="11">
        <v>10</v>
      </c>
      <c r="B20" s="12" t="s">
        <v>1074</v>
      </c>
      <c r="C20" s="13"/>
      <c r="D20" s="14"/>
    </row>
    <row r="21" spans="1:4" hidden="1">
      <c r="A21" s="11" t="s">
        <v>1075</v>
      </c>
      <c r="B21" s="12" t="s">
        <v>1076</v>
      </c>
      <c r="C21" s="13"/>
      <c r="D21" s="14"/>
    </row>
    <row r="22" spans="1:4" hidden="1">
      <c r="A22" s="11" t="s">
        <v>1077</v>
      </c>
      <c r="B22" s="12" t="s">
        <v>1078</v>
      </c>
      <c r="C22" s="13"/>
      <c r="D22" s="14"/>
    </row>
    <row r="23" spans="1:4" hidden="1">
      <c r="A23" s="11">
        <v>11</v>
      </c>
      <c r="B23" s="10" t="s">
        <v>1079</v>
      </c>
      <c r="C23" s="14"/>
      <c r="D23" s="14"/>
    </row>
    <row r="24" spans="1:4" ht="13.5" hidden="1" customHeight="1">
      <c r="A24" s="11">
        <v>12</v>
      </c>
      <c r="B24" s="10" t="s">
        <v>1080</v>
      </c>
      <c r="C24" s="14"/>
      <c r="D24" s="14"/>
    </row>
    <row r="25" spans="1:4">
      <c r="A25" s="20">
        <v>13</v>
      </c>
      <c r="B25" s="300" t="s">
        <v>1081</v>
      </c>
      <c r="C25" s="23">
        <f>SUM(C15:C24)</f>
        <v>4501261402.6224003</v>
      </c>
      <c r="D25" s="23">
        <v>4618547544.5012999</v>
      </c>
    </row>
    <row r="26" spans="1:4">
      <c r="A26" s="652" t="s">
        <v>1082</v>
      </c>
      <c r="B26" s="652"/>
      <c r="C26" s="652"/>
      <c r="D26" s="652"/>
    </row>
    <row r="27" spans="1:4" hidden="1">
      <c r="A27" s="18">
        <v>14</v>
      </c>
      <c r="B27" s="10" t="s">
        <v>1083</v>
      </c>
      <c r="C27" s="330"/>
      <c r="D27" s="14"/>
    </row>
    <row r="28" spans="1:4" hidden="1">
      <c r="A28" s="18">
        <v>15</v>
      </c>
      <c r="B28" s="10" t="s">
        <v>1084</v>
      </c>
      <c r="C28" s="94"/>
      <c r="D28" s="14"/>
    </row>
    <row r="29" spans="1:4">
      <c r="A29" s="18">
        <v>16</v>
      </c>
      <c r="B29" s="10" t="s">
        <v>1085</v>
      </c>
      <c r="C29" s="13">
        <v>74333.899999999994</v>
      </c>
      <c r="D29" s="14"/>
    </row>
    <row r="30" spans="1:4" hidden="1">
      <c r="A30" s="11" t="s">
        <v>1086</v>
      </c>
      <c r="B30" s="10" t="s">
        <v>1087</v>
      </c>
      <c r="C30" s="299"/>
      <c r="D30" s="14"/>
    </row>
    <row r="31" spans="1:4" hidden="1">
      <c r="A31" s="11">
        <v>17</v>
      </c>
      <c r="B31" s="10" t="s">
        <v>1088</v>
      </c>
      <c r="C31" s="299"/>
      <c r="D31" s="14"/>
    </row>
    <row r="32" spans="1:4" hidden="1">
      <c r="A32" s="11" t="s">
        <v>1089</v>
      </c>
      <c r="B32" s="10" t="s">
        <v>1090</v>
      </c>
      <c r="C32" s="299"/>
      <c r="D32" s="14"/>
    </row>
    <row r="33" spans="1:4">
      <c r="A33" s="20">
        <v>18</v>
      </c>
      <c r="B33" s="300" t="s">
        <v>1091</v>
      </c>
      <c r="C33" s="23">
        <f>C29</f>
        <v>74333.899999999994</v>
      </c>
      <c r="D33" s="296"/>
    </row>
    <row r="34" spans="1:4">
      <c r="A34" s="652" t="s">
        <v>1092</v>
      </c>
      <c r="B34" s="652"/>
      <c r="C34" s="652"/>
      <c r="D34" s="652"/>
    </row>
    <row r="35" spans="1:4">
      <c r="A35" s="18">
        <v>19</v>
      </c>
      <c r="B35" s="10" t="s">
        <v>1093</v>
      </c>
      <c r="C35" s="13">
        <v>27901274719.900002</v>
      </c>
      <c r="D35" s="13">
        <v>28134027109.709999</v>
      </c>
    </row>
    <row r="36" spans="1:4">
      <c r="A36" s="18">
        <v>20</v>
      </c>
      <c r="B36" s="10" t="s">
        <v>1094</v>
      </c>
      <c r="C36" s="13">
        <v>-19104145534.764</v>
      </c>
      <c r="D36" s="13">
        <v>-19064474254.176998</v>
      </c>
    </row>
    <row r="37" spans="1:4" ht="24" hidden="1">
      <c r="A37" s="18">
        <v>21</v>
      </c>
      <c r="B37" s="10" t="s">
        <v>1095</v>
      </c>
      <c r="C37" s="14"/>
      <c r="D37" s="14"/>
    </row>
    <row r="38" spans="1:4">
      <c r="A38" s="20">
        <v>22</v>
      </c>
      <c r="B38" s="300" t="s">
        <v>1096</v>
      </c>
      <c r="C38" s="23">
        <f>SUM(C35:C37)</f>
        <v>8797129185.1360016</v>
      </c>
      <c r="D38" s="23">
        <v>9069552855.5330009</v>
      </c>
    </row>
    <row r="39" spans="1:4" ht="14.15" customHeight="1">
      <c r="A39" s="623" t="s">
        <v>1097</v>
      </c>
      <c r="B39" s="623"/>
      <c r="C39" s="623"/>
      <c r="D39" s="623"/>
    </row>
    <row r="40" spans="1:4" hidden="1">
      <c r="A40" s="11" t="s">
        <v>1098</v>
      </c>
      <c r="B40" s="10" t="s">
        <v>1099</v>
      </c>
      <c r="C40" s="299"/>
      <c r="D40" s="14"/>
    </row>
    <row r="41" spans="1:4" hidden="1">
      <c r="A41" s="11" t="s">
        <v>1100</v>
      </c>
      <c r="B41" s="10" t="s">
        <v>1101</v>
      </c>
      <c r="C41" s="299"/>
      <c r="D41" s="14"/>
    </row>
    <row r="42" spans="1:4" hidden="1">
      <c r="A42" s="244" t="s">
        <v>1102</v>
      </c>
      <c r="B42" s="297" t="s">
        <v>1103</v>
      </c>
      <c r="C42" s="299"/>
      <c r="D42" s="14"/>
    </row>
    <row r="43" spans="1:4" hidden="1">
      <c r="A43" s="244" t="s">
        <v>1104</v>
      </c>
      <c r="B43" s="297" t="s">
        <v>1105</v>
      </c>
      <c r="C43" s="330"/>
      <c r="D43" s="14"/>
    </row>
    <row r="44" spans="1:4" hidden="1">
      <c r="A44" s="244" t="s">
        <v>1106</v>
      </c>
      <c r="B44" s="301" t="s">
        <v>1107</v>
      </c>
      <c r="C44" s="330"/>
      <c r="D44" s="14"/>
    </row>
    <row r="45" spans="1:4" hidden="1">
      <c r="A45" s="244" t="s">
        <v>1108</v>
      </c>
      <c r="B45" s="297" t="s">
        <v>1109</v>
      </c>
      <c r="C45" s="299"/>
      <c r="D45" s="14"/>
    </row>
    <row r="46" spans="1:4" hidden="1">
      <c r="A46" s="244" t="s">
        <v>1110</v>
      </c>
      <c r="B46" s="297" t="s">
        <v>1111</v>
      </c>
      <c r="C46" s="299"/>
      <c r="D46" s="14"/>
    </row>
    <row r="47" spans="1:4" hidden="1">
      <c r="A47" s="244" t="s">
        <v>1112</v>
      </c>
      <c r="B47" s="297" t="s">
        <v>1113</v>
      </c>
      <c r="C47" s="299"/>
      <c r="D47" s="14"/>
    </row>
    <row r="48" spans="1:4" hidden="1">
      <c r="A48" s="244" t="s">
        <v>1114</v>
      </c>
      <c r="B48" s="297" t="s">
        <v>1115</v>
      </c>
      <c r="C48" s="299"/>
      <c r="D48" s="14"/>
    </row>
    <row r="49" spans="1:4" hidden="1">
      <c r="A49" s="244" t="s">
        <v>1116</v>
      </c>
      <c r="B49" s="297" t="s">
        <v>1117</v>
      </c>
      <c r="C49" s="299"/>
      <c r="D49" s="14"/>
    </row>
    <row r="50" spans="1:4">
      <c r="A50" s="339" t="s">
        <v>1118</v>
      </c>
      <c r="B50" s="302" t="s">
        <v>1119</v>
      </c>
      <c r="C50" s="331"/>
      <c r="D50" s="303"/>
    </row>
    <row r="51" spans="1:4">
      <c r="A51" s="623" t="s">
        <v>1120</v>
      </c>
      <c r="B51" s="623"/>
      <c r="C51" s="623"/>
      <c r="D51" s="623"/>
    </row>
    <row r="52" spans="1:4">
      <c r="A52" s="20">
        <v>23</v>
      </c>
      <c r="B52" s="22" t="s">
        <v>966</v>
      </c>
      <c r="C52" s="23">
        <v>13649561093.98</v>
      </c>
      <c r="D52" s="23">
        <v>12568887417.666464</v>
      </c>
    </row>
    <row r="53" spans="1:4">
      <c r="A53" s="20">
        <v>24</v>
      </c>
      <c r="B53" s="246" t="s">
        <v>207</v>
      </c>
      <c r="C53" s="23">
        <f>+C38+C33+C25+C13</f>
        <v>145459072179.94839</v>
      </c>
      <c r="D53" s="23">
        <f>D13+D25+D33+D38</f>
        <v>165361566425.56561</v>
      </c>
    </row>
    <row r="54" spans="1:4">
      <c r="A54" s="623" t="s">
        <v>206</v>
      </c>
      <c r="B54" s="623"/>
      <c r="C54" s="623"/>
      <c r="D54" s="623"/>
    </row>
    <row r="55" spans="1:4">
      <c r="A55" s="20">
        <v>25</v>
      </c>
      <c r="B55" s="86" t="s">
        <v>208</v>
      </c>
      <c r="C55" s="333">
        <v>9.3700000000000006E-2</v>
      </c>
      <c r="D55" s="310">
        <v>7.5999999999999998E-2</v>
      </c>
    </row>
    <row r="56" spans="1:4" ht="23.5" customHeight="1">
      <c r="A56" s="18" t="s">
        <v>1121</v>
      </c>
      <c r="B56" s="10" t="s">
        <v>1122</v>
      </c>
      <c r="C56" s="323">
        <v>9.3700000000000006E-2</v>
      </c>
      <c r="D56" s="323">
        <v>7.5999999999999998E-2</v>
      </c>
    </row>
    <row r="57" spans="1:4">
      <c r="A57" s="18" t="s">
        <v>1123</v>
      </c>
      <c r="B57" s="10" t="s">
        <v>1124</v>
      </c>
      <c r="C57" s="323">
        <v>9.3700000000000006E-2</v>
      </c>
      <c r="D57" s="323">
        <v>7.5999999999999998E-2</v>
      </c>
    </row>
    <row r="58" spans="1:4">
      <c r="A58" s="18">
        <v>26</v>
      </c>
      <c r="B58" s="10" t="s">
        <v>1125</v>
      </c>
      <c r="C58" s="323">
        <v>0.03</v>
      </c>
      <c r="D58" s="323">
        <v>0.03</v>
      </c>
    </row>
    <row r="59" spans="1:4" hidden="1">
      <c r="A59" s="11" t="s">
        <v>1126</v>
      </c>
      <c r="B59" s="10" t="s">
        <v>211</v>
      </c>
      <c r="C59" s="14"/>
      <c r="D59" s="311"/>
    </row>
    <row r="60" spans="1:4" hidden="1">
      <c r="A60" s="11" t="s">
        <v>1127</v>
      </c>
      <c r="B60" s="10" t="s">
        <v>1128</v>
      </c>
      <c r="C60" s="14"/>
      <c r="D60" s="311"/>
    </row>
    <row r="61" spans="1:4" hidden="1">
      <c r="A61" s="11">
        <v>27</v>
      </c>
      <c r="B61" s="10" t="s">
        <v>218</v>
      </c>
      <c r="C61" s="14"/>
      <c r="D61" s="311"/>
    </row>
    <row r="62" spans="1:4">
      <c r="A62" s="11" t="s">
        <v>1129</v>
      </c>
      <c r="B62" s="10" t="s">
        <v>220</v>
      </c>
      <c r="C62" s="334">
        <v>0.03</v>
      </c>
      <c r="D62" s="311">
        <v>0.03</v>
      </c>
    </row>
    <row r="63" spans="1:4">
      <c r="A63" s="623" t="s">
        <v>1130</v>
      </c>
      <c r="B63" s="623"/>
      <c r="C63" s="623"/>
      <c r="D63" s="623"/>
    </row>
    <row r="64" spans="1:4">
      <c r="A64" s="11" t="s">
        <v>1131</v>
      </c>
      <c r="B64" s="10" t="s">
        <v>1132</v>
      </c>
      <c r="C64" s="309" t="s">
        <v>1133</v>
      </c>
      <c r="D64" s="309" t="s">
        <v>1133</v>
      </c>
    </row>
    <row r="65" spans="1:4">
      <c r="A65" s="623" t="s">
        <v>1134</v>
      </c>
      <c r="B65" s="623"/>
      <c r="C65" s="623"/>
      <c r="D65" s="623"/>
    </row>
    <row r="66" spans="1:4" ht="24" hidden="1">
      <c r="A66" s="11">
        <v>28</v>
      </c>
      <c r="B66" s="10" t="s">
        <v>1135</v>
      </c>
      <c r="C66" s="473"/>
      <c r="D66" s="14"/>
    </row>
    <row r="67" spans="1:4" ht="24" hidden="1">
      <c r="A67" s="11">
        <v>29</v>
      </c>
      <c r="B67" s="10" t="s">
        <v>1136</v>
      </c>
      <c r="C67" s="473"/>
      <c r="D67" s="14"/>
    </row>
    <row r="68" spans="1:4" ht="40" customHeight="1">
      <c r="A68" s="208">
        <v>30</v>
      </c>
      <c r="B68" s="48" t="s">
        <v>1137</v>
      </c>
      <c r="C68" s="567">
        <f>+C53</f>
        <v>145459072179.94839</v>
      </c>
      <c r="D68" s="312">
        <v>165361659282.83591</v>
      </c>
    </row>
    <row r="69" spans="1:4" ht="39" customHeight="1">
      <c r="A69" s="208" t="s">
        <v>1138</v>
      </c>
      <c r="B69" s="48" t="s">
        <v>1139</v>
      </c>
      <c r="C69" s="567">
        <f>C53</f>
        <v>145459072179.94839</v>
      </c>
      <c r="D69" s="312">
        <v>165361659282.83591</v>
      </c>
    </row>
    <row r="70" spans="1:4" ht="44.5" customHeight="1">
      <c r="A70" s="208">
        <v>31</v>
      </c>
      <c r="B70" s="48" t="s">
        <v>1140</v>
      </c>
      <c r="C70" s="313">
        <v>9.3700000000000006E-2</v>
      </c>
      <c r="D70" s="313">
        <v>7.5999999999999998E-2</v>
      </c>
    </row>
    <row r="71" spans="1:4" ht="45" customHeight="1">
      <c r="A71" s="208" t="s">
        <v>1141</v>
      </c>
      <c r="B71" s="48" t="s">
        <v>1142</v>
      </c>
      <c r="C71" s="313">
        <v>9.3700000000000006E-2</v>
      </c>
      <c r="D71" s="313">
        <v>7.5999999999999998E-2</v>
      </c>
    </row>
    <row r="72" spans="1:4">
      <c r="A72" s="9"/>
      <c r="B72" s="9"/>
      <c r="C72" s="70"/>
      <c r="D72" s="9"/>
    </row>
    <row r="73" spans="1:4" ht="30" customHeight="1">
      <c r="A73" s="572" t="s">
        <v>1264</v>
      </c>
      <c r="B73" s="572"/>
      <c r="C73" s="572"/>
      <c r="D73" s="572"/>
    </row>
    <row r="74" spans="1:4" ht="14.5" customHeight="1">
      <c r="A74" s="568" t="s">
        <v>1143</v>
      </c>
      <c r="B74" s="568"/>
      <c r="C74" s="568"/>
      <c r="D74" s="568"/>
    </row>
    <row r="75" spans="1:4">
      <c r="A75" s="9"/>
      <c r="B75" s="9"/>
      <c r="C75" s="70"/>
      <c r="D75" s="9"/>
    </row>
    <row r="76" spans="1:4">
      <c r="A76" s="4" t="s">
        <v>1144</v>
      </c>
      <c r="B76" s="2"/>
      <c r="C76" s="327"/>
      <c r="D76" s="2"/>
    </row>
    <row r="77" spans="1:4" ht="54.65" customHeight="1">
      <c r="A77" s="568" t="s">
        <v>1145</v>
      </c>
      <c r="B77" s="568"/>
      <c r="C77" s="568"/>
      <c r="D77" s="568"/>
    </row>
    <row r="78" spans="1:4" ht="13.5" customHeight="1">
      <c r="A78" s="5"/>
      <c r="B78" s="5"/>
      <c r="C78" s="332"/>
      <c r="D78" s="5"/>
    </row>
    <row r="79" spans="1:4">
      <c r="A79" s="50"/>
      <c r="B79" s="50"/>
      <c r="C79" s="72"/>
      <c r="D79" s="50"/>
    </row>
  </sheetData>
  <mergeCells count="14">
    <mergeCell ref="A77:D77"/>
    <mergeCell ref="A74:D74"/>
    <mergeCell ref="A73:D73"/>
    <mergeCell ref="A34:D34"/>
    <mergeCell ref="C3:D3"/>
    <mergeCell ref="A4:B5"/>
    <mergeCell ref="A6:D6"/>
    <mergeCell ref="A14:D14"/>
    <mergeCell ref="A26:D26"/>
    <mergeCell ref="A39:D39"/>
    <mergeCell ref="A51:D51"/>
    <mergeCell ref="A54:D54"/>
    <mergeCell ref="A63:D63"/>
    <mergeCell ref="A65:D65"/>
  </mergeCells>
  <pageMargins left="0.70866141732283472" right="0.70866141732283472" top="0.74803149606299213" bottom="0.74803149606299213" header="0.31496062992125984" footer="0.31496062992125984"/>
  <pageSetup paperSize="9" scale="70" fitToHeight="0" orientation="portrait" r:id="rId1"/>
  <headerFooter>
    <oddFooter>&amp;C1</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010A9-BC8E-4F23-BDDF-D1F3A2915C6C}">
  <sheetPr>
    <pageSetUpPr fitToPage="1"/>
  </sheetPr>
  <dimension ref="A1:G18"/>
  <sheetViews>
    <sheetView showGridLines="0" zoomScaleNormal="100" workbookViewId="0">
      <selection activeCell="E1" sqref="E1"/>
    </sheetView>
  </sheetViews>
  <sheetFormatPr defaultColWidth="8.33203125" defaultRowHeight="14.5"/>
  <cols>
    <col min="1" max="1" width="8.33203125" style="7"/>
    <col min="2" max="2" width="78.25" style="7" customWidth="1"/>
    <col min="3" max="4" width="19.25" style="7" bestFit="1" customWidth="1"/>
    <col min="5" max="5" width="16.33203125" style="7" customWidth="1"/>
    <col min="6" max="6" width="10.08203125" style="7" bestFit="1" customWidth="1"/>
    <col min="7" max="7" width="9.58203125" style="7" bestFit="1" customWidth="1"/>
    <col min="8" max="16384" width="8.33203125" style="7"/>
  </cols>
  <sheetData>
    <row r="1" spans="1:7" ht="23.15" customHeight="1">
      <c r="A1" s="3" t="s">
        <v>1146</v>
      </c>
      <c r="B1" s="258"/>
      <c r="C1" s="258"/>
      <c r="D1" s="258"/>
    </row>
    <row r="2" spans="1:7" ht="23.15" customHeight="1">
      <c r="A2" s="3"/>
      <c r="B2" s="258"/>
      <c r="C2" s="258"/>
      <c r="D2" s="258"/>
    </row>
    <row r="3" spans="1:7" ht="18.5">
      <c r="A3" s="9"/>
      <c r="B3" s="258"/>
      <c r="C3" s="127" t="s">
        <v>1207</v>
      </c>
      <c r="D3" s="446" t="s">
        <v>96</v>
      </c>
    </row>
    <row r="4" spans="1:7">
      <c r="A4" s="6"/>
      <c r="B4" s="6"/>
      <c r="C4" s="126" t="s">
        <v>119</v>
      </c>
      <c r="D4" s="126" t="s">
        <v>119</v>
      </c>
    </row>
    <row r="5" spans="1:7">
      <c r="A5" s="84" t="s">
        <v>95</v>
      </c>
      <c r="B5" s="117"/>
      <c r="C5" s="127" t="s">
        <v>1056</v>
      </c>
      <c r="D5" s="127" t="s">
        <v>1056</v>
      </c>
    </row>
    <row r="6" spans="1:7">
      <c r="A6" s="21" t="s">
        <v>448</v>
      </c>
      <c r="B6" s="21" t="s">
        <v>1147</v>
      </c>
      <c r="C6" s="23">
        <v>132765943446.13611</v>
      </c>
      <c r="D6" s="23">
        <v>152657878835.5014</v>
      </c>
      <c r="E6" s="288"/>
      <c r="G6" s="260"/>
    </row>
    <row r="7" spans="1:7">
      <c r="A7" s="10" t="s">
        <v>451</v>
      </c>
      <c r="B7" s="12" t="s">
        <v>1148</v>
      </c>
      <c r="C7" s="13">
        <v>296859341.17000002</v>
      </c>
      <c r="D7" s="13">
        <v>258767462.74000001</v>
      </c>
      <c r="E7" s="259"/>
    </row>
    <row r="8" spans="1:7">
      <c r="A8" s="10" t="s">
        <v>1149</v>
      </c>
      <c r="B8" s="12" t="s">
        <v>1150</v>
      </c>
      <c r="C8" s="13">
        <v>132469084104.96611</v>
      </c>
      <c r="D8" s="13">
        <v>152399111372.76141</v>
      </c>
      <c r="E8" s="261"/>
      <c r="F8" s="262"/>
    </row>
    <row r="9" spans="1:7">
      <c r="A9" s="10" t="s">
        <v>470</v>
      </c>
      <c r="B9" s="209" t="s">
        <v>281</v>
      </c>
      <c r="C9" s="13">
        <v>5626669074.21</v>
      </c>
      <c r="D9" s="13">
        <v>5404368086.04</v>
      </c>
    </row>
    <row r="10" spans="1:7">
      <c r="A10" s="10" t="s">
        <v>311</v>
      </c>
      <c r="B10" s="209" t="s">
        <v>1151</v>
      </c>
      <c r="C10" s="13">
        <v>23823972426.649998</v>
      </c>
      <c r="D10" s="13">
        <v>41270259703.889999</v>
      </c>
      <c r="E10" s="259"/>
    </row>
    <row r="11" spans="1:7" ht="15.65" customHeight="1">
      <c r="A11" s="10" t="s">
        <v>1152</v>
      </c>
      <c r="B11" s="209" t="s">
        <v>1153</v>
      </c>
      <c r="C11" s="13">
        <v>45594569.659999996</v>
      </c>
      <c r="D11" s="13">
        <v>295245886.82999998</v>
      </c>
      <c r="E11" s="259"/>
    </row>
    <row r="12" spans="1:7">
      <c r="A12" s="10" t="s">
        <v>1154</v>
      </c>
      <c r="B12" s="209" t="s">
        <v>275</v>
      </c>
      <c r="C12" s="13">
        <v>692627004.22000003</v>
      </c>
      <c r="D12" s="13">
        <v>984479717.96000004</v>
      </c>
    </row>
    <row r="13" spans="1:7">
      <c r="A13" s="10" t="s">
        <v>1155</v>
      </c>
      <c r="B13" s="209" t="s">
        <v>1156</v>
      </c>
      <c r="C13" s="13">
        <v>55600465503.300003</v>
      </c>
      <c r="D13" s="13">
        <v>51804533511.788399</v>
      </c>
    </row>
    <row r="14" spans="1:7">
      <c r="A14" s="10" t="s">
        <v>1157</v>
      </c>
      <c r="B14" s="209" t="s">
        <v>277</v>
      </c>
      <c r="C14" s="13">
        <v>14403441751.9226</v>
      </c>
      <c r="D14" s="13">
        <v>10788167368.827999</v>
      </c>
    </row>
    <row r="15" spans="1:7">
      <c r="A15" s="10" t="s">
        <v>1158</v>
      </c>
      <c r="B15" s="209" t="s">
        <v>276</v>
      </c>
      <c r="C15" s="13">
        <v>25468730064.183601</v>
      </c>
      <c r="D15" s="13">
        <v>35740411634.853699</v>
      </c>
    </row>
    <row r="16" spans="1:7">
      <c r="A16" s="10" t="s">
        <v>1159</v>
      </c>
      <c r="B16" s="209" t="s">
        <v>279</v>
      </c>
      <c r="C16" s="13">
        <v>2148265084.02</v>
      </c>
      <c r="D16" s="13">
        <v>2009738298.2355001</v>
      </c>
    </row>
    <row r="17" spans="1:4">
      <c r="A17" s="10" t="s">
        <v>1160</v>
      </c>
      <c r="B17" s="209" t="s">
        <v>1161</v>
      </c>
      <c r="C17" s="13">
        <v>4659318626.7999001</v>
      </c>
      <c r="D17" s="13">
        <v>4101907164.3358002</v>
      </c>
    </row>
    <row r="18" spans="1:4">
      <c r="A18" s="9"/>
      <c r="B18" s="9"/>
      <c r="C18" s="9"/>
      <c r="D18" s="9"/>
    </row>
  </sheetData>
  <pageMargins left="0.70866141732283472" right="0.70866141732283472" top="0.74803149606299213" bottom="0.74803149606299213" header="0.31496062992125984" footer="0.31496062992125984"/>
  <pageSetup paperSize="9" scale="94"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3D7AC-2B1B-4D25-9405-1A0302BF81EF}">
  <sheetPr>
    <pageSetUpPr fitToPage="1"/>
  </sheetPr>
  <dimension ref="A1:O60"/>
  <sheetViews>
    <sheetView showGridLines="0" zoomScaleNormal="100" workbookViewId="0">
      <selection activeCell="P1" sqref="P1"/>
    </sheetView>
  </sheetViews>
  <sheetFormatPr defaultColWidth="8.33203125" defaultRowHeight="13"/>
  <cols>
    <col min="1" max="1" width="4.08203125" style="50" customWidth="1"/>
    <col min="2" max="2" width="17.58203125" style="50" customWidth="1"/>
    <col min="3" max="5" width="10.08203125" style="50" customWidth="1"/>
    <col min="6" max="6" width="10.08203125" style="50" hidden="1" customWidth="1"/>
    <col min="7" max="14" width="10.08203125" style="50" customWidth="1"/>
    <col min="15" max="15" width="11.58203125" style="50" customWidth="1"/>
    <col min="16" max="16384" width="8.33203125" style="50"/>
  </cols>
  <sheetData>
    <row r="1" spans="1:15" ht="18.5">
      <c r="A1" s="3" t="s">
        <v>1162</v>
      </c>
      <c r="B1" s="60"/>
      <c r="C1" s="60"/>
      <c r="D1" s="60"/>
      <c r="E1" s="60"/>
      <c r="F1" s="60"/>
      <c r="G1" s="60"/>
      <c r="H1" s="60"/>
      <c r="I1" s="60"/>
      <c r="J1" s="60"/>
      <c r="K1" s="60"/>
      <c r="L1" s="60"/>
      <c r="M1" s="60"/>
      <c r="N1" s="60"/>
      <c r="O1" s="60"/>
    </row>
    <row r="2" spans="1:15">
      <c r="A2" s="60"/>
      <c r="B2" s="60"/>
      <c r="C2" s="60"/>
      <c r="D2" s="60"/>
      <c r="E2" s="60"/>
      <c r="F2" s="60"/>
      <c r="G2" s="60"/>
      <c r="H2" s="60"/>
      <c r="I2" s="60"/>
      <c r="J2" s="60"/>
      <c r="K2" s="60"/>
      <c r="L2" s="60"/>
      <c r="M2" s="60"/>
      <c r="N2" s="60"/>
      <c r="O2" s="60"/>
    </row>
    <row r="3" spans="1:15">
      <c r="A3" s="6"/>
      <c r="B3" s="6"/>
      <c r="C3" s="6"/>
      <c r="D3" s="6"/>
      <c r="E3" s="6"/>
      <c r="F3" s="6"/>
      <c r="G3" s="6"/>
      <c r="H3" s="6"/>
      <c r="I3" s="6"/>
      <c r="J3" s="6"/>
      <c r="K3" s="6"/>
      <c r="L3" s="6"/>
      <c r="M3" s="6"/>
      <c r="N3" s="6"/>
      <c r="O3" s="6"/>
    </row>
    <row r="4" spans="1:15">
      <c r="A4" s="6"/>
      <c r="B4" s="6"/>
      <c r="C4" s="92" t="s">
        <v>119</v>
      </c>
      <c r="D4" s="92" t="s">
        <v>120</v>
      </c>
      <c r="E4" s="92" t="s">
        <v>121</v>
      </c>
      <c r="F4" s="92" t="s">
        <v>171</v>
      </c>
      <c r="G4" s="92" t="s">
        <v>172</v>
      </c>
      <c r="H4" s="92" t="s">
        <v>250</v>
      </c>
      <c r="I4" s="92" t="s">
        <v>251</v>
      </c>
      <c r="J4" s="92" t="s">
        <v>252</v>
      </c>
      <c r="K4" s="92" t="s">
        <v>253</v>
      </c>
      <c r="L4" s="92" t="s">
        <v>254</v>
      </c>
      <c r="M4" s="92" t="s">
        <v>255</v>
      </c>
      <c r="N4" s="92" t="s">
        <v>256</v>
      </c>
      <c r="O4" s="92" t="s">
        <v>257</v>
      </c>
    </row>
    <row r="5" spans="1:15" ht="15.75" customHeight="1">
      <c r="A5" s="6"/>
      <c r="B5" s="6"/>
      <c r="C5" s="590" t="s">
        <v>1163</v>
      </c>
      <c r="D5" s="591"/>
      <c r="E5" s="590" t="s">
        <v>1164</v>
      </c>
      <c r="F5" s="591"/>
      <c r="G5" s="596" t="s">
        <v>1165</v>
      </c>
      <c r="H5" s="596" t="s">
        <v>478</v>
      </c>
      <c r="I5" s="590" t="s">
        <v>1166</v>
      </c>
      <c r="J5" s="601"/>
      <c r="K5" s="601"/>
      <c r="L5" s="591"/>
      <c r="M5" s="596" t="s">
        <v>1167</v>
      </c>
      <c r="N5" s="596" t="s">
        <v>1168</v>
      </c>
      <c r="O5" s="596" t="s">
        <v>1169</v>
      </c>
    </row>
    <row r="6" spans="1:15" ht="24.65" customHeight="1">
      <c r="A6" s="6"/>
      <c r="B6" s="6"/>
      <c r="C6" s="594"/>
      <c r="D6" s="595"/>
      <c r="E6" s="594"/>
      <c r="F6" s="595"/>
      <c r="G6" s="597"/>
      <c r="H6" s="597"/>
      <c r="I6" s="594"/>
      <c r="J6" s="624"/>
      <c r="K6" s="624"/>
      <c r="L6" s="593"/>
      <c r="M6" s="597"/>
      <c r="N6" s="597"/>
      <c r="O6" s="597"/>
    </row>
    <row r="7" spans="1:15" ht="91.5" customHeight="1">
      <c r="A7" s="84" t="s">
        <v>1210</v>
      </c>
      <c r="B7" s="117"/>
      <c r="C7" s="33" t="s">
        <v>1170</v>
      </c>
      <c r="D7" s="33" t="s">
        <v>1171</v>
      </c>
      <c r="E7" s="33" t="s">
        <v>1172</v>
      </c>
      <c r="F7" s="33" t="s">
        <v>1173</v>
      </c>
      <c r="G7" s="598"/>
      <c r="H7" s="598"/>
      <c r="I7" s="33" t="s">
        <v>1174</v>
      </c>
      <c r="J7" s="33" t="s">
        <v>1164</v>
      </c>
      <c r="K7" s="33" t="s">
        <v>1175</v>
      </c>
      <c r="L7" s="158" t="s">
        <v>1176</v>
      </c>
      <c r="M7" s="598"/>
      <c r="N7" s="598"/>
      <c r="O7" s="598"/>
    </row>
    <row r="8" spans="1:15">
      <c r="A8" s="263" t="s">
        <v>337</v>
      </c>
      <c r="B8" s="264" t="s">
        <v>1177</v>
      </c>
      <c r="C8" s="265"/>
      <c r="D8" s="265"/>
      <c r="E8" s="265"/>
      <c r="F8" s="265"/>
      <c r="G8" s="265"/>
      <c r="H8" s="265"/>
      <c r="I8" s="265"/>
      <c r="J8" s="265"/>
      <c r="K8" s="265"/>
      <c r="L8" s="265"/>
      <c r="M8" s="265"/>
      <c r="N8" s="6"/>
      <c r="O8" s="6"/>
    </row>
    <row r="9" spans="1:15">
      <c r="A9" s="6"/>
      <c r="B9" s="266" t="s">
        <v>392</v>
      </c>
      <c r="C9" s="13">
        <v>102552647521.4819</v>
      </c>
      <c r="D9" s="13"/>
      <c r="E9" s="13">
        <v>133664224.69</v>
      </c>
      <c r="F9" s="243"/>
      <c r="G9" s="13">
        <v>160940133.69999999</v>
      </c>
      <c r="H9" s="13">
        <v>102847251879.8719</v>
      </c>
      <c r="I9" s="13">
        <v>4594977924.2173996</v>
      </c>
      <c r="J9" s="13">
        <v>10654737.880000001</v>
      </c>
      <c r="K9" s="13">
        <v>2575042.1392000001</v>
      </c>
      <c r="L9" s="13">
        <v>4608207704.2365999</v>
      </c>
      <c r="M9" s="13">
        <v>57602596302.957497</v>
      </c>
      <c r="N9" s="324">
        <v>0.90028038580258529</v>
      </c>
      <c r="O9" s="492"/>
    </row>
    <row r="10" spans="1:15">
      <c r="A10" s="6"/>
      <c r="B10" s="266" t="s">
        <v>1178</v>
      </c>
      <c r="C10" s="13">
        <v>1607219402.1759</v>
      </c>
      <c r="D10" s="13"/>
      <c r="E10" s="13">
        <v>7388324.5899999999</v>
      </c>
      <c r="F10" s="243"/>
      <c r="G10" s="243"/>
      <c r="H10" s="13">
        <v>1614607726.7658999</v>
      </c>
      <c r="I10" s="13">
        <v>78592608.091199994</v>
      </c>
      <c r="J10" s="13">
        <v>556012.41319999995</v>
      </c>
      <c r="K10" s="13"/>
      <c r="L10" s="13">
        <v>79148620.5044</v>
      </c>
      <c r="M10" s="13">
        <v>989357756.30499995</v>
      </c>
      <c r="N10" s="324">
        <v>1.5462833964262028E-2</v>
      </c>
      <c r="O10" s="324">
        <v>0.02</v>
      </c>
    </row>
    <row r="11" spans="1:15">
      <c r="A11" s="6"/>
      <c r="B11" s="266" t="s">
        <v>1180</v>
      </c>
      <c r="C11" s="13">
        <v>1050552143.1375999</v>
      </c>
      <c r="D11" s="243"/>
      <c r="E11" s="243"/>
      <c r="F11" s="243"/>
      <c r="G11" s="243"/>
      <c r="H11" s="13">
        <v>1050552143.1375999</v>
      </c>
      <c r="I11" s="13">
        <v>79552939.340000004</v>
      </c>
      <c r="J11" s="13"/>
      <c r="K11" s="13"/>
      <c r="L11" s="13">
        <v>79552939.340000004</v>
      </c>
      <c r="M11" s="13">
        <v>994411741.75</v>
      </c>
      <c r="N11" s="324">
        <v>1.554182352824513E-2</v>
      </c>
      <c r="O11" s="324">
        <v>0.01</v>
      </c>
    </row>
    <row r="12" spans="1:15">
      <c r="A12" s="6"/>
      <c r="B12" s="266" t="s">
        <v>1179</v>
      </c>
      <c r="C12" s="13">
        <v>1356528938.2172</v>
      </c>
      <c r="D12" s="13"/>
      <c r="E12" s="13">
        <v>6057835.4900000002</v>
      </c>
      <c r="F12" s="243"/>
      <c r="G12" s="243"/>
      <c r="H12" s="13">
        <v>1362586773.7072001</v>
      </c>
      <c r="I12" s="13">
        <v>46365545.489200003</v>
      </c>
      <c r="J12" s="13">
        <v>215618.3107</v>
      </c>
      <c r="K12" s="243"/>
      <c r="L12" s="13">
        <v>46581163.799900003</v>
      </c>
      <c r="M12" s="13">
        <v>582264547.49875009</v>
      </c>
      <c r="N12" s="324">
        <v>9.1003077136373491E-3</v>
      </c>
      <c r="O12" s="324">
        <v>2.5000000000000001E-2</v>
      </c>
    </row>
    <row r="13" spans="1:15" s="187" customFormat="1">
      <c r="A13" s="6"/>
      <c r="B13" s="266" t="s">
        <v>1234</v>
      </c>
      <c r="C13" s="13">
        <v>1123222629.7221999</v>
      </c>
      <c r="D13" s="13"/>
      <c r="E13" s="13"/>
      <c r="F13" s="13"/>
      <c r="G13" s="13">
        <v>347360057.94999999</v>
      </c>
      <c r="H13" s="13">
        <v>1470582687.6722</v>
      </c>
      <c r="I13" s="13">
        <v>23724653.303399999</v>
      </c>
      <c r="J13" s="13"/>
      <c r="K13" s="13">
        <v>5557760.9271999998</v>
      </c>
      <c r="L13" s="13">
        <v>29282414.230599999</v>
      </c>
      <c r="M13" s="13">
        <v>366030177.88249999</v>
      </c>
      <c r="N13" s="324">
        <v>5.720745433527046E-3</v>
      </c>
      <c r="O13" s="324">
        <v>7.4999999999999997E-3</v>
      </c>
    </row>
    <row r="14" spans="1:15" s="187" customFormat="1">
      <c r="A14" s="6"/>
      <c r="B14" s="266" t="s">
        <v>1181</v>
      </c>
      <c r="C14" s="13">
        <v>167603730.60339999</v>
      </c>
      <c r="D14" s="13"/>
      <c r="E14" s="13"/>
      <c r="F14" s="13"/>
      <c r="G14" s="13"/>
      <c r="H14" s="13">
        <v>167603730.60339999</v>
      </c>
      <c r="I14" s="13">
        <v>13134756.6283</v>
      </c>
      <c r="J14" s="13"/>
      <c r="K14" s="13"/>
      <c r="L14" s="13">
        <v>13134756.6283</v>
      </c>
      <c r="M14" s="13">
        <v>164184457.85374999</v>
      </c>
      <c r="N14" s="324">
        <v>2.5660657079058296E-3</v>
      </c>
      <c r="O14" s="324">
        <v>5.0000000000000001E-3</v>
      </c>
    </row>
    <row r="15" spans="1:15" s="187" customFormat="1">
      <c r="A15" s="6"/>
      <c r="B15" s="266" t="s">
        <v>1235</v>
      </c>
      <c r="C15" s="13">
        <v>1077391601.872</v>
      </c>
      <c r="D15" s="13"/>
      <c r="E15" s="13"/>
      <c r="F15" s="13"/>
      <c r="G15" s="13">
        <v>41385287.280000001</v>
      </c>
      <c r="H15" s="13">
        <v>1118776889.152</v>
      </c>
      <c r="I15" s="13">
        <v>11256914.6686</v>
      </c>
      <c r="J15" s="13"/>
      <c r="K15" s="13">
        <v>662164.59649999999</v>
      </c>
      <c r="L15" s="13">
        <v>11919079.2651</v>
      </c>
      <c r="M15" s="13">
        <v>148988490.81375</v>
      </c>
      <c r="N15" s="324">
        <v>2.3285654570931388E-3</v>
      </c>
      <c r="O15" s="324">
        <v>5.0000000000000001E-3</v>
      </c>
    </row>
    <row r="16" spans="1:15" s="187" customFormat="1">
      <c r="A16" s="6"/>
      <c r="B16" s="266" t="s">
        <v>1238</v>
      </c>
      <c r="C16" s="13">
        <v>286703851.74199998</v>
      </c>
      <c r="D16" s="13"/>
      <c r="E16" s="13">
        <v>59016.25</v>
      </c>
      <c r="F16" s="13"/>
      <c r="G16" s="13"/>
      <c r="H16" s="13">
        <v>286762867.99199998</v>
      </c>
      <c r="I16" s="13">
        <v>9882180.0282000005</v>
      </c>
      <c r="J16" s="13">
        <v>3353.1579000000002</v>
      </c>
      <c r="K16" s="13"/>
      <c r="L16" s="13">
        <v>9885533.1861000005</v>
      </c>
      <c r="M16" s="13">
        <v>123569164.82625</v>
      </c>
      <c r="N16" s="324">
        <v>1.9312826595173425E-3</v>
      </c>
      <c r="O16" s="324">
        <v>0.01</v>
      </c>
    </row>
    <row r="17" spans="1:15" s="187" customFormat="1">
      <c r="A17" s="6"/>
      <c r="B17" s="266" t="s">
        <v>1182</v>
      </c>
      <c r="C17" s="13">
        <v>74559411.879999995</v>
      </c>
      <c r="D17" s="13"/>
      <c r="E17" s="13">
        <v>896164.68</v>
      </c>
      <c r="F17" s="13"/>
      <c r="G17" s="13"/>
      <c r="H17" s="13">
        <v>75455576.560000002</v>
      </c>
      <c r="I17" s="13">
        <v>1860649.1631</v>
      </c>
      <c r="J17" s="13">
        <v>71693.174400000004</v>
      </c>
      <c r="K17" s="13"/>
      <c r="L17" s="13">
        <v>1932342.3374999999</v>
      </c>
      <c r="M17" s="13">
        <v>24154279.21875</v>
      </c>
      <c r="N17" s="324">
        <v>3.7751117500797661E-4</v>
      </c>
      <c r="O17" s="324">
        <v>2.5000000000000001E-2</v>
      </c>
    </row>
    <row r="18" spans="1:15" s="187" customFormat="1">
      <c r="A18" s="6"/>
      <c r="B18" s="266" t="s">
        <v>1183</v>
      </c>
      <c r="C18" s="13">
        <v>17971339.289999999</v>
      </c>
      <c r="D18" s="13"/>
      <c r="E18" s="13"/>
      <c r="F18" s="13"/>
      <c r="G18" s="13"/>
      <c r="H18" s="13">
        <v>17971339.289999999</v>
      </c>
      <c r="I18" s="13">
        <v>1314549.6228</v>
      </c>
      <c r="J18" s="13"/>
      <c r="K18" s="13"/>
      <c r="L18" s="13">
        <v>1314549.6228</v>
      </c>
      <c r="M18" s="13">
        <v>16431870.285</v>
      </c>
      <c r="N18" s="324">
        <v>2.568163844878343E-4</v>
      </c>
      <c r="O18" s="324">
        <v>2.5000000000000001E-2</v>
      </c>
    </row>
    <row r="19" spans="1:15" s="187" customFormat="1">
      <c r="A19" s="6"/>
      <c r="B19" s="266" t="s">
        <v>1237</v>
      </c>
      <c r="C19" s="13">
        <v>8664239.8083999995</v>
      </c>
      <c r="D19" s="13"/>
      <c r="E19" s="13"/>
      <c r="F19" s="13"/>
      <c r="G19" s="13"/>
      <c r="H19" s="13">
        <v>8664239.8083999995</v>
      </c>
      <c r="I19" s="13">
        <v>525536.74679999996</v>
      </c>
      <c r="J19" s="13"/>
      <c r="K19" s="13"/>
      <c r="L19" s="13">
        <v>525536.74679999996</v>
      </c>
      <c r="M19" s="13">
        <v>6569209.335</v>
      </c>
      <c r="N19" s="324">
        <v>1.0267124564015692E-4</v>
      </c>
      <c r="O19" s="324">
        <v>5.0000000000000001E-3</v>
      </c>
    </row>
    <row r="20" spans="1:15" s="187" customFormat="1">
      <c r="A20" s="6"/>
      <c r="B20" s="266" t="s">
        <v>1186</v>
      </c>
      <c r="C20" s="13">
        <v>1061113.6200000001</v>
      </c>
      <c r="D20" s="13"/>
      <c r="E20" s="13"/>
      <c r="F20" s="13"/>
      <c r="G20" s="13"/>
      <c r="H20" s="13">
        <v>1061113.6200000001</v>
      </c>
      <c r="I20" s="13">
        <v>27404.091899999999</v>
      </c>
      <c r="J20" s="13"/>
      <c r="K20" s="13"/>
      <c r="L20" s="13">
        <v>27404.091899999999</v>
      </c>
      <c r="M20" s="13">
        <v>342551.14874999999</v>
      </c>
      <c r="N20" s="324">
        <v>5.3537878524050993E-6</v>
      </c>
      <c r="O20" s="324">
        <v>0.02</v>
      </c>
    </row>
    <row r="21" spans="1:15" s="187" customFormat="1">
      <c r="A21" s="6"/>
      <c r="B21" s="266" t="s">
        <v>1184</v>
      </c>
      <c r="C21" s="13">
        <v>382980.7</v>
      </c>
      <c r="D21" s="13"/>
      <c r="E21" s="13"/>
      <c r="F21" s="13"/>
      <c r="G21" s="13"/>
      <c r="H21" s="13">
        <v>382980.7</v>
      </c>
      <c r="I21" s="13">
        <v>17374.107599999999</v>
      </c>
      <c r="J21" s="13"/>
      <c r="K21" s="13"/>
      <c r="L21" s="13">
        <v>17374.107599999999</v>
      </c>
      <c r="M21" s="13">
        <v>217176.345</v>
      </c>
      <c r="N21" s="324">
        <v>3.3942845672349799E-6</v>
      </c>
      <c r="O21" s="324">
        <v>0.01</v>
      </c>
    </row>
    <row r="22" spans="1:15" s="187" customFormat="1">
      <c r="A22" s="6"/>
      <c r="B22" s="266" t="s">
        <v>1185</v>
      </c>
      <c r="C22" s="13">
        <v>285546.65000000002</v>
      </c>
      <c r="D22" s="13"/>
      <c r="E22" s="13"/>
      <c r="F22" s="13"/>
      <c r="G22" s="13"/>
      <c r="H22" s="13">
        <v>285546.65000000002</v>
      </c>
      <c r="I22" s="13">
        <v>13250.715</v>
      </c>
      <c r="J22" s="13"/>
      <c r="K22" s="13"/>
      <c r="L22" s="13">
        <v>13250.715</v>
      </c>
      <c r="M22" s="13">
        <v>165633.9375</v>
      </c>
      <c r="N22" s="324">
        <v>2.5887198620393635E-6</v>
      </c>
      <c r="O22" s="324">
        <v>1.4999999999999999E-2</v>
      </c>
    </row>
    <row r="23" spans="1:15" s="187" customFormat="1">
      <c r="A23" s="6"/>
      <c r="B23" s="266" t="s">
        <v>1187</v>
      </c>
      <c r="C23" s="13">
        <v>243257.65</v>
      </c>
      <c r="D23" s="13"/>
      <c r="E23" s="13"/>
      <c r="F23" s="13"/>
      <c r="G23" s="13"/>
      <c r="H23" s="13">
        <v>243257.65</v>
      </c>
      <c r="I23" s="13">
        <v>11867.129800000001</v>
      </c>
      <c r="J23" s="13"/>
      <c r="K23" s="13"/>
      <c r="L23" s="13">
        <v>11867.129800000001</v>
      </c>
      <c r="M23" s="13">
        <v>148339.1225</v>
      </c>
      <c r="N23" s="324">
        <v>2.318416373656759E-6</v>
      </c>
      <c r="O23" s="324">
        <v>5.0000000000000001E-3</v>
      </c>
    </row>
    <row r="24" spans="1:15" s="187" customFormat="1">
      <c r="A24" s="6"/>
      <c r="B24" s="266" t="s">
        <v>1236</v>
      </c>
      <c r="C24" s="13">
        <v>34145.660000000003</v>
      </c>
      <c r="D24" s="13"/>
      <c r="E24" s="13"/>
      <c r="F24" s="13"/>
      <c r="G24" s="13"/>
      <c r="H24" s="13">
        <v>34145.660000000003</v>
      </c>
      <c r="I24" s="13">
        <v>494.13639999999998</v>
      </c>
      <c r="J24" s="13"/>
      <c r="K24" s="13"/>
      <c r="L24" s="13">
        <v>494.13639999999998</v>
      </c>
      <c r="M24" s="13">
        <v>6176.7049999999999</v>
      </c>
      <c r="N24" s="324">
        <v>9.6536731281038626E-8</v>
      </c>
      <c r="O24" s="324">
        <v>5.0000000000000001E-3</v>
      </c>
    </row>
    <row r="25" spans="1:15" s="187" customFormat="1">
      <c r="A25" s="6"/>
      <c r="B25" s="266" t="s">
        <v>396</v>
      </c>
      <c r="C25" s="13">
        <v>4706654900.1716995</v>
      </c>
      <c r="D25" s="13"/>
      <c r="E25" s="13"/>
      <c r="F25" s="13"/>
      <c r="G25" s="13"/>
      <c r="H25" s="13">
        <v>4706654900.1716995</v>
      </c>
      <c r="I25" s="13">
        <v>237081093.63110003</v>
      </c>
      <c r="J25" s="13"/>
      <c r="K25" s="13"/>
      <c r="L25" s="13">
        <v>237081093.63110003</v>
      </c>
      <c r="M25" s="13">
        <v>2963513670.3887506</v>
      </c>
      <c r="N25" s="324">
        <v>4.6317239182703931E-2</v>
      </c>
      <c r="O25" s="324"/>
    </row>
    <row r="26" spans="1:15" s="491" customFormat="1" ht="12" customHeight="1">
      <c r="A26" s="269" t="s">
        <v>338</v>
      </c>
      <c r="B26" s="270" t="s">
        <v>158</v>
      </c>
      <c r="C26" s="23">
        <v>114031726754.38226</v>
      </c>
      <c r="D26" s="23"/>
      <c r="E26" s="23">
        <v>148065565.70000002</v>
      </c>
      <c r="F26" s="23"/>
      <c r="G26" s="23">
        <v>549685478.92999995</v>
      </c>
      <c r="H26" s="23">
        <v>114729477799.01227</v>
      </c>
      <c r="I26" s="23">
        <v>5098339741.1107998</v>
      </c>
      <c r="J26" s="23">
        <v>11501414.9362</v>
      </c>
      <c r="K26" s="23">
        <v>8794967.6629000008</v>
      </c>
      <c r="L26" s="23">
        <v>5118636123.7098999</v>
      </c>
      <c r="M26" s="23">
        <v>63982951546.373749</v>
      </c>
      <c r="N26" s="493">
        <v>0.99999999999999967</v>
      </c>
      <c r="O26" s="494"/>
    </row>
    <row r="27" spans="1:15">
      <c r="A27" s="6"/>
      <c r="B27" s="6"/>
      <c r="C27" s="6"/>
      <c r="D27" s="6"/>
      <c r="E27" s="6"/>
      <c r="F27" s="6"/>
      <c r="G27" s="6"/>
      <c r="H27" s="6"/>
      <c r="I27" s="6"/>
      <c r="J27" s="6"/>
      <c r="K27" s="6"/>
      <c r="L27" s="6"/>
      <c r="M27" s="314"/>
      <c r="N27" s="6"/>
      <c r="O27" s="6"/>
    </row>
    <row r="28" spans="1:15">
      <c r="A28" s="6"/>
      <c r="B28" s="6"/>
      <c r="C28" s="92" t="s">
        <v>119</v>
      </c>
      <c r="D28" s="92" t="s">
        <v>120</v>
      </c>
      <c r="E28" s="92" t="s">
        <v>121</v>
      </c>
      <c r="F28" s="92" t="s">
        <v>171</v>
      </c>
      <c r="G28" s="92" t="s">
        <v>172</v>
      </c>
      <c r="H28" s="92" t="s">
        <v>250</v>
      </c>
      <c r="I28" s="92" t="s">
        <v>251</v>
      </c>
      <c r="J28" s="92" t="s">
        <v>252</v>
      </c>
      <c r="K28" s="92" t="s">
        <v>253</v>
      </c>
      <c r="L28" s="92" t="s">
        <v>254</v>
      </c>
      <c r="M28" s="92" t="s">
        <v>255</v>
      </c>
      <c r="N28" s="92" t="s">
        <v>256</v>
      </c>
      <c r="O28" s="92" t="s">
        <v>257</v>
      </c>
    </row>
    <row r="29" spans="1:15" ht="13" customHeight="1">
      <c r="A29" s="6"/>
      <c r="B29" s="6"/>
      <c r="C29" s="590" t="s">
        <v>1163</v>
      </c>
      <c r="D29" s="591"/>
      <c r="E29" s="590" t="s">
        <v>1164</v>
      </c>
      <c r="F29" s="591"/>
      <c r="G29" s="596" t="s">
        <v>1165</v>
      </c>
      <c r="H29" s="596" t="s">
        <v>478</v>
      </c>
      <c r="I29" s="590" t="s">
        <v>1166</v>
      </c>
      <c r="J29" s="601"/>
      <c r="K29" s="601"/>
      <c r="L29" s="591"/>
      <c r="M29" s="596" t="s">
        <v>1167</v>
      </c>
      <c r="N29" s="596" t="s">
        <v>1168</v>
      </c>
      <c r="O29" s="596" t="s">
        <v>1169</v>
      </c>
    </row>
    <row r="30" spans="1:15" ht="24.65" customHeight="1">
      <c r="A30" s="6"/>
      <c r="B30" s="6"/>
      <c r="C30" s="594"/>
      <c r="D30" s="595"/>
      <c r="E30" s="594"/>
      <c r="F30" s="595"/>
      <c r="G30" s="597"/>
      <c r="H30" s="597"/>
      <c r="I30" s="594"/>
      <c r="J30" s="624"/>
      <c r="K30" s="624"/>
      <c r="L30" s="593"/>
      <c r="M30" s="597"/>
      <c r="N30" s="597"/>
      <c r="O30" s="597"/>
    </row>
    <row r="31" spans="1:15" ht="91.5" customHeight="1">
      <c r="A31" s="84" t="s">
        <v>262</v>
      </c>
      <c r="B31" s="117"/>
      <c r="C31" s="436" t="s">
        <v>1170</v>
      </c>
      <c r="D31" s="436" t="s">
        <v>1171</v>
      </c>
      <c r="E31" s="436" t="s">
        <v>1172</v>
      </c>
      <c r="F31" s="436" t="s">
        <v>1173</v>
      </c>
      <c r="G31" s="598"/>
      <c r="H31" s="598"/>
      <c r="I31" s="436" t="s">
        <v>1174</v>
      </c>
      <c r="J31" s="436" t="s">
        <v>1164</v>
      </c>
      <c r="K31" s="436" t="s">
        <v>1175</v>
      </c>
      <c r="L31" s="440" t="s">
        <v>1176</v>
      </c>
      <c r="M31" s="598"/>
      <c r="N31" s="598"/>
      <c r="O31" s="598"/>
    </row>
    <row r="32" spans="1:15">
      <c r="A32" s="263" t="s">
        <v>337</v>
      </c>
      <c r="B32" s="264" t="s">
        <v>1177</v>
      </c>
      <c r="C32" s="265"/>
      <c r="D32" s="265"/>
      <c r="E32" s="265"/>
      <c r="F32" s="265"/>
      <c r="G32" s="265"/>
      <c r="H32" s="265"/>
      <c r="I32" s="265"/>
      <c r="J32" s="265"/>
      <c r="K32" s="265"/>
      <c r="L32" s="265"/>
      <c r="M32" s="265"/>
      <c r="N32" s="6"/>
      <c r="O32" s="6"/>
    </row>
    <row r="33" spans="1:15">
      <c r="A33" s="6"/>
      <c r="B33" s="266" t="s">
        <v>392</v>
      </c>
      <c r="C33" s="13">
        <v>4878149298.9632998</v>
      </c>
      <c r="D33" s="13">
        <v>104355504149.6217</v>
      </c>
      <c r="E33" s="13">
        <v>122896012.31999999</v>
      </c>
      <c r="F33" s="243"/>
      <c r="G33" s="13">
        <v>124891774.18000001</v>
      </c>
      <c r="H33" s="13">
        <f>SUM(C33:G33)</f>
        <v>109481441235.08501</v>
      </c>
      <c r="I33" s="13">
        <v>4183866653.6904001</v>
      </c>
      <c r="J33" s="13">
        <v>3989495.1518000001</v>
      </c>
      <c r="K33" s="13">
        <v>1998268.3869</v>
      </c>
      <c r="L33" s="13">
        <f>SUM(I33:K33)</f>
        <v>4189854417.2291002</v>
      </c>
      <c r="M33" s="13">
        <f t="shared" ref="M33:M44" si="0">L33*12.5</f>
        <v>52373180215.363754</v>
      </c>
      <c r="N33" s="304">
        <v>0.89751292879917477</v>
      </c>
      <c r="O33" s="267"/>
    </row>
    <row r="34" spans="1:15">
      <c r="A34" s="6"/>
      <c r="B34" s="266" t="s">
        <v>1178</v>
      </c>
      <c r="C34" s="13">
        <v>552936222.83000004</v>
      </c>
      <c r="D34" s="13">
        <v>1104169597.7693</v>
      </c>
      <c r="E34" s="13">
        <v>11868475.1</v>
      </c>
      <c r="F34" s="243"/>
      <c r="G34" s="243"/>
      <c r="H34" s="13">
        <f>SUM(C34:G34)</f>
        <v>1668974295.6992998</v>
      </c>
      <c r="I34" s="13">
        <v>66846929.3662</v>
      </c>
      <c r="J34" s="13">
        <v>482039.72979999997</v>
      </c>
      <c r="K34" s="243"/>
      <c r="L34" s="13">
        <f>SUM(I34:K34)</f>
        <v>67328969.096000001</v>
      </c>
      <c r="M34" s="13">
        <f t="shared" si="0"/>
        <v>841612113.70000005</v>
      </c>
      <c r="N34" s="304">
        <v>1.4147644865733182E-2</v>
      </c>
      <c r="O34" s="304">
        <v>0.01</v>
      </c>
    </row>
    <row r="35" spans="1:15">
      <c r="A35" s="6"/>
      <c r="B35" s="266" t="s">
        <v>1179</v>
      </c>
      <c r="C35" s="13">
        <v>825284465.17999995</v>
      </c>
      <c r="D35" s="13">
        <v>602540565.81099999</v>
      </c>
      <c r="E35" s="13">
        <v>252930.79</v>
      </c>
      <c r="F35" s="243"/>
      <c r="G35" s="243"/>
      <c r="H35" s="13">
        <f t="shared" ref="H35" si="1">SUM(C35:G35)</f>
        <v>1428077961.7809999</v>
      </c>
      <c r="I35" s="13">
        <v>34811959.083400004</v>
      </c>
      <c r="J35" s="13">
        <v>4046.8926000000001</v>
      </c>
      <c r="K35" s="13"/>
      <c r="L35" s="13">
        <f t="shared" ref="L35" si="2">SUM(I35:K35)</f>
        <v>34816005.976000004</v>
      </c>
      <c r="M35" s="13">
        <f t="shared" si="0"/>
        <v>435200074.70000005</v>
      </c>
      <c r="N35" s="304">
        <v>7.3157883568568611E-3</v>
      </c>
      <c r="O35" s="304">
        <v>0.02</v>
      </c>
    </row>
    <row r="36" spans="1:15">
      <c r="A36" s="6"/>
      <c r="B36" s="266" t="s">
        <v>1180</v>
      </c>
      <c r="C36" s="13">
        <v>985831261.26999998</v>
      </c>
      <c r="D36" s="13">
        <v>86297396.573200002</v>
      </c>
      <c r="E36" s="243"/>
      <c r="F36" s="243"/>
      <c r="G36" s="243"/>
      <c r="H36" s="13">
        <f>SUM(C36:G36)</f>
        <v>1072128657.8432</v>
      </c>
      <c r="I36" s="13">
        <v>80687381.509900004</v>
      </c>
      <c r="J36" s="243"/>
      <c r="K36" s="243"/>
      <c r="L36" s="13">
        <f>SUM(I36:K36)</f>
        <v>80687381.509900004</v>
      </c>
      <c r="M36" s="13">
        <f t="shared" si="0"/>
        <v>1008592268.8737501</v>
      </c>
      <c r="N36" s="304">
        <v>1.6954610089460136E-2</v>
      </c>
      <c r="O36" s="304">
        <v>0.01</v>
      </c>
    </row>
    <row r="37" spans="1:15">
      <c r="A37" s="6"/>
      <c r="B37" s="266" t="s">
        <v>1181</v>
      </c>
      <c r="C37" s="13">
        <v>210036.51</v>
      </c>
      <c r="D37" s="13">
        <v>139178090.70789999</v>
      </c>
      <c r="E37" s="243"/>
      <c r="F37" s="243"/>
      <c r="G37" s="243"/>
      <c r="H37" s="13">
        <f>SUM(C37:G37)</f>
        <v>139388127.21789998</v>
      </c>
      <c r="I37" s="13">
        <v>8350674.7385999998</v>
      </c>
      <c r="J37" s="243"/>
      <c r="K37" s="243"/>
      <c r="L37" s="13">
        <f>SUM(I37:K37)</f>
        <v>8350674.7385999998</v>
      </c>
      <c r="M37" s="13">
        <f t="shared" si="0"/>
        <v>104383434.2325</v>
      </c>
      <c r="N37" s="304">
        <v>1.7547035425792799E-3</v>
      </c>
      <c r="O37" s="304">
        <v>5.0000000000000001E-3</v>
      </c>
    </row>
    <row r="38" spans="1:15">
      <c r="A38" s="6"/>
      <c r="B38" s="266" t="s">
        <v>1182</v>
      </c>
      <c r="C38" s="13">
        <v>27323653.640000001</v>
      </c>
      <c r="D38" s="13">
        <v>25605497.09</v>
      </c>
      <c r="E38" s="13">
        <v>195766.7</v>
      </c>
      <c r="F38" s="243"/>
      <c r="G38" s="243"/>
      <c r="H38" s="13">
        <f>SUM(C38:G38)</f>
        <v>53124917.430000007</v>
      </c>
      <c r="I38" s="13">
        <v>1727582.1544000001</v>
      </c>
      <c r="J38" s="13">
        <v>15661.335999999999</v>
      </c>
      <c r="K38" s="243"/>
      <c r="L38" s="13">
        <f>SUM(I38:K38)</f>
        <v>1743243.4904</v>
      </c>
      <c r="M38" s="13">
        <f t="shared" si="0"/>
        <v>21790543.629999999</v>
      </c>
      <c r="N38" s="304">
        <v>3.6630279874796956E-4</v>
      </c>
      <c r="O38" s="304">
        <v>0.02</v>
      </c>
    </row>
    <row r="39" spans="1:15">
      <c r="A39" s="6"/>
      <c r="B39" s="266" t="s">
        <v>1183</v>
      </c>
      <c r="C39" s="13">
        <v>117965.68</v>
      </c>
      <c r="D39" s="13">
        <v>2655728.23</v>
      </c>
      <c r="E39" s="243"/>
      <c r="F39" s="243"/>
      <c r="G39" s="243"/>
      <c r="H39" s="13">
        <f t="shared" ref="H39:H44" si="3">SUM(C39:G39)</f>
        <v>2773693.91</v>
      </c>
      <c r="I39" s="13">
        <v>108478.7089</v>
      </c>
      <c r="J39" s="243"/>
      <c r="K39" s="243"/>
      <c r="L39" s="13">
        <f t="shared" ref="L39:L44" si="4">SUM(I39:K39)</f>
        <v>108478.7089</v>
      </c>
      <c r="M39" s="13">
        <f t="shared" si="0"/>
        <v>1355983.8612500001</v>
      </c>
      <c r="N39" s="304">
        <v>2.2794322705612712E-5</v>
      </c>
      <c r="O39" s="304">
        <v>1.4999999999999999E-2</v>
      </c>
    </row>
    <row r="40" spans="1:15" s="272" customFormat="1" ht="12" customHeight="1">
      <c r="A40" s="6"/>
      <c r="B40" s="266" t="s">
        <v>1184</v>
      </c>
      <c r="C40" s="13">
        <v>4701.87</v>
      </c>
      <c r="D40" s="13">
        <v>558099.68000000005</v>
      </c>
      <c r="E40" s="243"/>
      <c r="F40" s="243"/>
      <c r="G40" s="243"/>
      <c r="H40" s="13">
        <f t="shared" si="3"/>
        <v>562801.55000000005</v>
      </c>
      <c r="I40" s="13">
        <v>32946.583100000003</v>
      </c>
      <c r="J40" s="13"/>
      <c r="K40" s="13"/>
      <c r="L40" s="13">
        <f t="shared" si="4"/>
        <v>32946.583100000003</v>
      </c>
      <c r="M40" s="13">
        <f t="shared" si="0"/>
        <v>411832.28875000007</v>
      </c>
      <c r="N40" s="304">
        <v>6.9229718425297934E-6</v>
      </c>
      <c r="O40" s="304">
        <v>0.01</v>
      </c>
    </row>
    <row r="41" spans="1:15" s="272" customFormat="1" ht="12" customHeight="1">
      <c r="A41" s="6"/>
      <c r="B41" s="266" t="s">
        <v>1185</v>
      </c>
      <c r="C41" s="13">
        <v>14063.27</v>
      </c>
      <c r="D41" s="13">
        <v>151563.87</v>
      </c>
      <c r="E41" s="243"/>
      <c r="F41" s="243"/>
      <c r="G41" s="243"/>
      <c r="H41" s="13">
        <f t="shared" si="3"/>
        <v>165627.13999999998</v>
      </c>
      <c r="I41" s="13">
        <v>1986.8172</v>
      </c>
      <c r="J41" s="243"/>
      <c r="K41" s="243"/>
      <c r="L41" s="13">
        <f t="shared" si="4"/>
        <v>1986.8172</v>
      </c>
      <c r="M41" s="13">
        <f t="shared" si="0"/>
        <v>24835.215</v>
      </c>
      <c r="N41" s="304">
        <v>4.1748424988732393E-7</v>
      </c>
      <c r="O41" s="304">
        <v>0.01</v>
      </c>
    </row>
    <row r="42" spans="1:15" s="272" customFormat="1" ht="12" customHeight="1">
      <c r="A42" s="6"/>
      <c r="B42" s="266" t="s">
        <v>1186</v>
      </c>
      <c r="C42" s="13">
        <v>30597.61</v>
      </c>
      <c r="D42" s="13">
        <v>865385.87</v>
      </c>
      <c r="E42" s="243"/>
      <c r="F42" s="243"/>
      <c r="G42" s="243"/>
      <c r="H42" s="13">
        <f t="shared" si="3"/>
        <v>895983.48</v>
      </c>
      <c r="I42" s="13">
        <v>5784.4348</v>
      </c>
      <c r="J42" s="243"/>
      <c r="K42" s="243"/>
      <c r="L42" s="13">
        <f t="shared" si="4"/>
        <v>5784.4348</v>
      </c>
      <c r="M42" s="13">
        <f t="shared" si="0"/>
        <v>72305.434999999998</v>
      </c>
      <c r="N42" s="304">
        <v>1.2154668398784411E-6</v>
      </c>
      <c r="O42" s="304">
        <v>0.02</v>
      </c>
    </row>
    <row r="43" spans="1:15" s="272" customFormat="1" ht="12" customHeight="1">
      <c r="A43" s="6"/>
      <c r="B43" s="266" t="s">
        <v>1187</v>
      </c>
      <c r="C43" s="13">
        <v>77621.5</v>
      </c>
      <c r="D43" s="13">
        <v>88296.83</v>
      </c>
      <c r="E43" s="243"/>
      <c r="F43" s="243"/>
      <c r="G43" s="243"/>
      <c r="H43" s="13">
        <f t="shared" si="3"/>
        <v>165918.33000000002</v>
      </c>
      <c r="I43" s="13">
        <v>4767.2983999999997</v>
      </c>
      <c r="J43" s="243"/>
      <c r="K43" s="243"/>
      <c r="L43" s="13">
        <f t="shared" si="4"/>
        <v>4767.2983999999997</v>
      </c>
      <c r="M43" s="13">
        <f t="shared" si="0"/>
        <v>59591.229999999996</v>
      </c>
      <c r="N43" s="304">
        <v>1.0017388597768528E-6</v>
      </c>
      <c r="O43" s="304">
        <v>5.0000000000000001E-3</v>
      </c>
    </row>
    <row r="44" spans="1:15" s="272" customFormat="1" ht="12" customHeight="1">
      <c r="A44" s="6"/>
      <c r="B44" s="266" t="s">
        <v>396</v>
      </c>
      <c r="C44" s="13">
        <v>6036748633.7050018</v>
      </c>
      <c r="D44" s="13">
        <v>1091563582.6105998</v>
      </c>
      <c r="E44" s="13">
        <v>212837.97</v>
      </c>
      <c r="F44" s="13"/>
      <c r="G44" s="13">
        <v>432535600.27999997</v>
      </c>
      <c r="H44" s="13">
        <f t="shared" si="3"/>
        <v>7561060654.5656013</v>
      </c>
      <c r="I44" s="13">
        <v>287721848.74430007</v>
      </c>
      <c r="J44" s="13">
        <v>15684.969800000001</v>
      </c>
      <c r="K44" s="13">
        <v>6920569.6045000004</v>
      </c>
      <c r="L44" s="13">
        <f t="shared" si="4"/>
        <v>294658103.31860006</v>
      </c>
      <c r="M44" s="13">
        <f t="shared" si="0"/>
        <v>3683226291.4825006</v>
      </c>
      <c r="N44" s="305">
        <v>6.1915669562950887E-2</v>
      </c>
      <c r="O44" s="268"/>
    </row>
    <row r="45" spans="1:15" s="272" customFormat="1" ht="12" customHeight="1">
      <c r="A45" s="269" t="s">
        <v>338</v>
      </c>
      <c r="B45" s="270" t="s">
        <v>158</v>
      </c>
      <c r="C45" s="23">
        <f>SUM(C33:C44)</f>
        <v>13306728522.028301</v>
      </c>
      <c r="D45" s="23">
        <f>SUM(D33:D44)</f>
        <v>107409177954.66368</v>
      </c>
      <c r="E45" s="23">
        <f>SUM(E33:E44)</f>
        <v>135426022.87999997</v>
      </c>
      <c r="F45" s="23"/>
      <c r="G45" s="23">
        <f t="shared" ref="G45:N45" si="5">SUM(G33:G44)</f>
        <v>557427374.46000004</v>
      </c>
      <c r="H45" s="23">
        <f t="shared" si="5"/>
        <v>121408759874.032</v>
      </c>
      <c r="I45" s="23">
        <f t="shared" si="5"/>
        <v>4664166993.1295996</v>
      </c>
      <c r="J45" s="23">
        <f t="shared" si="5"/>
        <v>4506928.08</v>
      </c>
      <c r="K45" s="23">
        <f t="shared" si="5"/>
        <v>8918837.9913999997</v>
      </c>
      <c r="L45" s="23">
        <f t="shared" si="5"/>
        <v>4677592759.2010002</v>
      </c>
      <c r="M45" s="23">
        <f t="shared" si="5"/>
        <v>58469909490.012489</v>
      </c>
      <c r="N45" s="306">
        <f t="shared" si="5"/>
        <v>1.0000000000000004</v>
      </c>
      <c r="O45" s="271"/>
    </row>
    <row r="46" spans="1:15">
      <c r="A46" s="6"/>
      <c r="B46" s="6"/>
      <c r="C46" s="6"/>
      <c r="D46" s="6"/>
      <c r="E46" s="6"/>
      <c r="F46" s="6"/>
      <c r="G46" s="6"/>
      <c r="H46" s="6"/>
      <c r="I46" s="6"/>
      <c r="J46" s="6"/>
      <c r="K46" s="6"/>
      <c r="L46" s="6"/>
      <c r="M46" s="314"/>
      <c r="N46" s="6"/>
      <c r="O46" s="6"/>
    </row>
    <row r="47" spans="1:15">
      <c r="A47" s="6"/>
      <c r="B47" s="6"/>
      <c r="C47" s="13"/>
      <c r="D47" s="13"/>
      <c r="E47" s="13"/>
      <c r="F47" s="13"/>
      <c r="G47" s="13"/>
      <c r="H47" s="13"/>
      <c r="I47" s="13"/>
      <c r="J47" s="13"/>
      <c r="K47" s="13"/>
      <c r="L47" s="13"/>
      <c r="M47" s="13"/>
      <c r="N47" s="13"/>
      <c r="O47" s="6"/>
    </row>
    <row r="48" spans="1:15" ht="18.5">
      <c r="A48" s="3" t="s">
        <v>1188</v>
      </c>
      <c r="B48" s="6"/>
      <c r="C48" s="6"/>
      <c r="D48" s="6"/>
      <c r="E48" s="6"/>
      <c r="F48" s="6"/>
      <c r="G48" s="6"/>
      <c r="H48" s="6"/>
      <c r="I48" s="6"/>
      <c r="J48" s="6"/>
      <c r="K48" s="6"/>
      <c r="L48" s="6"/>
      <c r="M48" s="6"/>
      <c r="N48" s="337"/>
      <c r="O48" s="6"/>
    </row>
    <row r="49" spans="1:15">
      <c r="A49" s="6"/>
      <c r="B49" s="6"/>
      <c r="C49" s="6"/>
      <c r="D49" s="6"/>
      <c r="E49" s="6"/>
      <c r="F49" s="6"/>
      <c r="G49" s="6"/>
      <c r="H49" s="6"/>
      <c r="I49" s="6"/>
      <c r="J49" s="6"/>
      <c r="K49" s="6"/>
      <c r="L49" s="6"/>
      <c r="M49" s="6"/>
      <c r="N49" s="6"/>
      <c r="O49" s="6"/>
    </row>
    <row r="50" spans="1:15">
      <c r="A50" s="6"/>
      <c r="B50" s="6"/>
      <c r="C50" s="6"/>
      <c r="D50" s="6"/>
      <c r="E50" s="6"/>
      <c r="F50" s="6"/>
      <c r="G50" s="6"/>
      <c r="H50" s="6"/>
      <c r="I50" s="6"/>
      <c r="J50" s="6"/>
      <c r="K50" s="6"/>
      <c r="L50" s="6"/>
      <c r="M50" s="6"/>
      <c r="N50" s="6"/>
      <c r="O50" s="6"/>
    </row>
    <row r="51" spans="1:15">
      <c r="A51" s="84" t="s">
        <v>1210</v>
      </c>
      <c r="B51" s="117"/>
      <c r="C51" s="325"/>
      <c r="D51" s="326"/>
      <c r="E51" s="92" t="s">
        <v>119</v>
      </c>
      <c r="F51" s="6"/>
      <c r="G51" s="6"/>
      <c r="H51" s="6"/>
      <c r="I51" s="6"/>
      <c r="J51" s="6"/>
      <c r="K51" s="6"/>
      <c r="L51" s="6"/>
      <c r="M51" s="6"/>
      <c r="N51" s="6"/>
      <c r="O51" s="6"/>
    </row>
    <row r="52" spans="1:15" ht="13" customHeight="1">
      <c r="A52" s="263">
        <v>1</v>
      </c>
      <c r="B52" s="680" t="s">
        <v>179</v>
      </c>
      <c r="C52" s="680"/>
      <c r="D52" s="680"/>
      <c r="E52" s="13">
        <v>72649356158.044022</v>
      </c>
      <c r="F52" s="6"/>
      <c r="G52" s="6"/>
      <c r="H52" s="6"/>
      <c r="I52" s="6"/>
      <c r="J52" s="6"/>
      <c r="K52" s="6"/>
      <c r="L52" s="6"/>
      <c r="M52" s="6"/>
      <c r="N52" s="6"/>
      <c r="O52" s="6"/>
    </row>
    <row r="53" spans="1:15" ht="13" customHeight="1">
      <c r="A53" s="263">
        <v>2</v>
      </c>
      <c r="B53" s="681" t="s">
        <v>1189</v>
      </c>
      <c r="C53" s="681"/>
      <c r="D53" s="681"/>
      <c r="E53" s="324">
        <f>N10*O10+N12*O12+N11*O11+N14*O14+N17*O17+N18*O18+N21*O21+N22*O22+N20*O20+N23*O23+N13*O13+N15*O15+N24*O24+N19*O19+N16*O16+N25*O25</f>
        <v>7.9543764996201863E-4</v>
      </c>
      <c r="F53" s="6"/>
      <c r="G53" s="6"/>
      <c r="H53" s="6"/>
      <c r="I53" s="6"/>
      <c r="J53" s="6"/>
      <c r="K53" s="6"/>
      <c r="L53" s="6"/>
      <c r="M53" s="6"/>
      <c r="N53" s="6"/>
      <c r="O53" s="6"/>
    </row>
    <row r="54" spans="1:15" ht="13" customHeight="1">
      <c r="A54" s="269">
        <v>3</v>
      </c>
      <c r="B54" s="679" t="s">
        <v>1190</v>
      </c>
      <c r="C54" s="679"/>
      <c r="D54" s="679"/>
      <c r="E54" s="23">
        <f>E52*E53</f>
        <v>57788033.133608244</v>
      </c>
      <c r="F54" s="6"/>
      <c r="G54" s="128"/>
      <c r="H54" s="6"/>
      <c r="I54" s="6"/>
      <c r="J54" s="6"/>
      <c r="K54" s="6"/>
      <c r="L54" s="6"/>
      <c r="M54" s="6"/>
      <c r="N54" s="6"/>
      <c r="O54" s="6"/>
    </row>
    <row r="55" spans="1:15">
      <c r="A55" s="6"/>
      <c r="B55" s="6"/>
      <c r="C55" s="6"/>
      <c r="D55" s="6"/>
      <c r="E55" s="6"/>
      <c r="F55" s="6"/>
      <c r="G55" s="6"/>
      <c r="H55" s="6"/>
      <c r="I55" s="6"/>
      <c r="J55" s="6"/>
      <c r="K55" s="6"/>
      <c r="L55" s="6"/>
      <c r="M55" s="6"/>
      <c r="N55" s="6"/>
      <c r="O55" s="6"/>
    </row>
    <row r="56" spans="1:15">
      <c r="A56" s="84" t="s">
        <v>262</v>
      </c>
      <c r="B56" s="117"/>
      <c r="C56" s="325"/>
      <c r="D56" s="326"/>
      <c r="E56" s="92" t="s">
        <v>119</v>
      </c>
      <c r="F56" s="60"/>
      <c r="G56" s="60"/>
      <c r="H56" s="60"/>
      <c r="I56" s="6"/>
      <c r="J56" s="60"/>
      <c r="K56" s="60"/>
      <c r="L56" s="60"/>
      <c r="M56" s="60"/>
      <c r="N56" s="60"/>
      <c r="O56" s="60"/>
    </row>
    <row r="57" spans="1:15">
      <c r="A57" s="263">
        <v>1</v>
      </c>
      <c r="B57" s="680" t="s">
        <v>179</v>
      </c>
      <c r="C57" s="680"/>
      <c r="D57" s="680"/>
      <c r="E57" s="13">
        <v>72326529181.719589</v>
      </c>
      <c r="F57" s="60"/>
      <c r="G57" s="60"/>
      <c r="H57" s="60"/>
      <c r="I57" s="60"/>
      <c r="J57" s="60"/>
      <c r="K57" s="60"/>
      <c r="L57" s="60"/>
      <c r="M57" s="60"/>
      <c r="N57" s="60"/>
      <c r="O57" s="60"/>
    </row>
    <row r="58" spans="1:15" ht="13" customHeight="1">
      <c r="A58" s="263">
        <v>2</v>
      </c>
      <c r="B58" s="681" t="s">
        <v>1189</v>
      </c>
      <c r="C58" s="681"/>
      <c r="D58" s="681"/>
      <c r="E58" s="324">
        <v>4.7388252780953101E-4</v>
      </c>
      <c r="F58" s="60"/>
      <c r="G58" s="60"/>
      <c r="H58" s="60"/>
      <c r="I58" s="60"/>
      <c r="J58" s="60"/>
      <c r="K58" s="60"/>
      <c r="L58" s="60"/>
      <c r="M58" s="60"/>
      <c r="N58" s="60"/>
      <c r="O58" s="60"/>
    </row>
    <row r="59" spans="1:15" ht="13" customHeight="1">
      <c r="A59" s="269">
        <v>3</v>
      </c>
      <c r="B59" s="679" t="s">
        <v>1190</v>
      </c>
      <c r="C59" s="679"/>
      <c r="D59" s="679"/>
      <c r="E59" s="23">
        <v>34274278.47632309</v>
      </c>
      <c r="F59" s="60"/>
      <c r="G59" s="60"/>
      <c r="H59" s="60"/>
      <c r="I59" s="60"/>
      <c r="J59" s="60"/>
      <c r="K59" s="60"/>
      <c r="L59" s="60"/>
      <c r="M59" s="60"/>
      <c r="N59" s="60"/>
      <c r="O59" s="60"/>
    </row>
    <row r="60" spans="1:15">
      <c r="A60" s="60"/>
      <c r="B60" s="60"/>
      <c r="C60" s="60"/>
      <c r="D60" s="60"/>
      <c r="E60" s="60"/>
      <c r="F60" s="60"/>
      <c r="G60" s="60"/>
      <c r="H60" s="60"/>
      <c r="I60" s="60"/>
      <c r="J60" s="60"/>
      <c r="K60" s="60"/>
      <c r="L60" s="60"/>
      <c r="M60" s="60"/>
      <c r="N60" s="60"/>
      <c r="O60" s="60"/>
    </row>
  </sheetData>
  <mergeCells count="22">
    <mergeCell ref="N5:N7"/>
    <mergeCell ref="O5:O7"/>
    <mergeCell ref="C5:D6"/>
    <mergeCell ref="E5:F6"/>
    <mergeCell ref="G5:G7"/>
    <mergeCell ref="H5:H7"/>
    <mergeCell ref="I5:L6"/>
    <mergeCell ref="M5:M7"/>
    <mergeCell ref="B59:D59"/>
    <mergeCell ref="M29:M31"/>
    <mergeCell ref="N29:N31"/>
    <mergeCell ref="O29:O31"/>
    <mergeCell ref="B57:D57"/>
    <mergeCell ref="B58:D58"/>
    <mergeCell ref="B52:D52"/>
    <mergeCell ref="B53:D53"/>
    <mergeCell ref="B54:D54"/>
    <mergeCell ref="C29:D30"/>
    <mergeCell ref="E29:F30"/>
    <mergeCell ref="G29:G31"/>
    <mergeCell ref="H29:H31"/>
    <mergeCell ref="I29:L30"/>
  </mergeCells>
  <conditionalFormatting sqref="C26:L26 M46 N26 N9:O12 C8:M12 C13:O25">
    <cfRule type="cellIs" dxfId="12" priority="25" stopIfTrue="1" operator="lessThan">
      <formula>0</formula>
    </cfRule>
  </conditionalFormatting>
  <conditionalFormatting sqref="O26">
    <cfRule type="cellIs" dxfId="11" priority="24" stopIfTrue="1" operator="lessThan">
      <formula>0</formula>
    </cfRule>
  </conditionalFormatting>
  <conditionalFormatting sqref="E53">
    <cfRule type="cellIs" dxfId="10" priority="20" stopIfTrue="1" operator="lessThan">
      <formula>0</formula>
    </cfRule>
  </conditionalFormatting>
  <conditionalFormatting sqref="E52">
    <cfRule type="cellIs" dxfId="9" priority="19" stopIfTrue="1" operator="lessThan">
      <formula>0</formula>
    </cfRule>
  </conditionalFormatting>
  <conditionalFormatting sqref="E54">
    <cfRule type="cellIs" dxfId="8" priority="18" stopIfTrue="1" operator="lessThan">
      <formula>0</formula>
    </cfRule>
  </conditionalFormatting>
  <conditionalFormatting sqref="M26:M27">
    <cfRule type="cellIs" dxfId="7" priority="17" stopIfTrue="1" operator="lessThan">
      <formula>0</formula>
    </cfRule>
  </conditionalFormatting>
  <conditionalFormatting sqref="C47:N47">
    <cfRule type="cellIs" dxfId="6" priority="16" stopIfTrue="1" operator="lessThan">
      <formula>0</formula>
    </cfRule>
  </conditionalFormatting>
  <conditionalFormatting sqref="C45:L45 N44:N45 O44 N33:O43 C32:M44">
    <cfRule type="cellIs" dxfId="5" priority="8" stopIfTrue="1" operator="lessThan">
      <formula>0</formula>
    </cfRule>
  </conditionalFormatting>
  <conditionalFormatting sqref="O45">
    <cfRule type="cellIs" dxfId="4" priority="7" stopIfTrue="1" operator="lessThan">
      <formula>0</formula>
    </cfRule>
  </conditionalFormatting>
  <conditionalFormatting sqref="M45">
    <cfRule type="cellIs" dxfId="3" priority="6" stopIfTrue="1" operator="lessThan">
      <formula>0</formula>
    </cfRule>
  </conditionalFormatting>
  <conditionalFormatting sqref="E58">
    <cfRule type="cellIs" dxfId="2" priority="5" stopIfTrue="1" operator="lessThan">
      <formula>0</formula>
    </cfRule>
  </conditionalFormatting>
  <conditionalFormatting sqref="E57">
    <cfRule type="cellIs" dxfId="1" priority="4" stopIfTrue="1" operator="lessThan">
      <formula>0</formula>
    </cfRule>
  </conditionalFormatting>
  <conditionalFormatting sqref="E59">
    <cfRule type="cellIs" dxfId="0" priority="3" stopIfTrue="1" operator="lessThan">
      <formula>0</formula>
    </cfRule>
  </conditionalFormatting>
  <pageMargins left="0.70866141732283472" right="0.70866141732283472" top="0.74803149606299213" bottom="0.74803149606299213" header="0.31496062992125984" footer="0.31496062992125984"/>
  <pageSetup paperSize="9" scale="82" fitToHeight="0" orientation="landscape" r:id="rId1"/>
  <headerFooter>
    <oddHeader xml:space="preserve">&amp;C
</oddHeader>
  </headerFooter>
  <rowBreaks count="1" manualBreakCount="1">
    <brk id="27" max="14" man="1"/>
  </rowBreaks>
  <ignoredErrors>
    <ignoredError sqref="N45 E53" unlockedFormula="1"/>
    <ignoredError sqref="A8 A26"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42E52-EC20-4F69-A94D-26C9024FCBC9}">
  <sheetPr>
    <pageSetUpPr fitToPage="1"/>
  </sheetPr>
  <dimension ref="A1:H23"/>
  <sheetViews>
    <sheetView showGridLines="0" zoomScaleNormal="100" workbookViewId="0">
      <selection activeCell="H1" sqref="H1"/>
    </sheetView>
  </sheetViews>
  <sheetFormatPr defaultColWidth="8.33203125" defaultRowHeight="14.5"/>
  <cols>
    <col min="1" max="1" width="10.33203125" style="7" customWidth="1"/>
    <col min="2" max="2" width="40.08203125" style="7" customWidth="1"/>
    <col min="3" max="7" width="9.5" style="7" customWidth="1"/>
    <col min="8" max="16384" width="8.33203125" style="7"/>
  </cols>
  <sheetData>
    <row r="1" spans="1:8" s="213" customFormat="1" ht="18.5">
      <c r="A1" s="3" t="s">
        <v>1191</v>
      </c>
      <c r="B1" s="211"/>
      <c r="C1" s="212"/>
      <c r="D1" s="211"/>
      <c r="E1" s="211"/>
      <c r="F1" s="211"/>
      <c r="G1" s="211"/>
    </row>
    <row r="2" spans="1:8" s="213" customFormat="1">
      <c r="A2" s="211"/>
      <c r="B2" s="211"/>
      <c r="C2" s="211"/>
      <c r="D2" s="211"/>
      <c r="E2" s="211"/>
      <c r="F2" s="211"/>
      <c r="G2" s="211"/>
    </row>
    <row r="3" spans="1:8" s="213" customFormat="1">
      <c r="A3" s="9"/>
      <c r="B3" s="211"/>
      <c r="C3" s="211"/>
      <c r="D3" s="211"/>
      <c r="E3" s="211"/>
      <c r="F3" s="211"/>
      <c r="G3" s="211"/>
    </row>
    <row r="4" spans="1:8" s="213" customFormat="1">
      <c r="A4" s="120" t="s">
        <v>1210</v>
      </c>
      <c r="B4" s="36"/>
      <c r="C4" s="36"/>
      <c r="D4" s="36"/>
      <c r="E4" s="36"/>
      <c r="F4" s="36"/>
      <c r="G4" s="36"/>
    </row>
    <row r="5" spans="1:8" ht="13.5" customHeight="1">
      <c r="A5" s="682" t="s">
        <v>1192</v>
      </c>
      <c r="B5" s="682"/>
      <c r="C5" s="214" t="s">
        <v>119</v>
      </c>
      <c r="D5" s="214" t="s">
        <v>120</v>
      </c>
      <c r="E5" s="214" t="s">
        <v>121</v>
      </c>
      <c r="F5" s="214" t="s">
        <v>171</v>
      </c>
      <c r="G5" s="215" t="s">
        <v>172</v>
      </c>
      <c r="H5" s="25"/>
    </row>
    <row r="6" spans="1:8" ht="15" customHeight="1">
      <c r="A6" s="682"/>
      <c r="B6" s="682"/>
      <c r="C6" s="682" t="s">
        <v>1193</v>
      </c>
      <c r="D6" s="682"/>
      <c r="E6" s="682"/>
      <c r="F6" s="579" t="s">
        <v>1194</v>
      </c>
      <c r="G6" s="579" t="s">
        <v>260</v>
      </c>
    </row>
    <row r="7" spans="1:8" ht="22" customHeight="1">
      <c r="A7" s="682"/>
      <c r="B7" s="682"/>
      <c r="C7" s="435">
        <v>2020</v>
      </c>
      <c r="D7" s="435">
        <v>2021</v>
      </c>
      <c r="E7" s="216">
        <v>2022</v>
      </c>
      <c r="F7" s="579"/>
      <c r="G7" s="579"/>
    </row>
    <row r="8" spans="1:8" hidden="1">
      <c r="A8" s="26">
        <v>1</v>
      </c>
      <c r="B8" s="217" t="s">
        <v>1195</v>
      </c>
      <c r="C8" s="26"/>
      <c r="D8" s="26"/>
      <c r="E8" s="26"/>
      <c r="F8" s="26"/>
      <c r="G8" s="26"/>
    </row>
    <row r="9" spans="1:8" ht="24">
      <c r="A9" s="26">
        <v>2</v>
      </c>
      <c r="B9" s="218" t="s">
        <v>1196</v>
      </c>
      <c r="C9" s="17">
        <v>2252787230.6799998</v>
      </c>
      <c r="D9" s="17">
        <v>2438930013.5999999</v>
      </c>
      <c r="E9" s="17">
        <v>2572035294.8414998</v>
      </c>
      <c r="F9" s="17">
        <v>332479727.35594493</v>
      </c>
      <c r="G9" s="17">
        <v>4155996591.9493117</v>
      </c>
    </row>
    <row r="10" spans="1:8">
      <c r="A10" s="26">
        <v>3</v>
      </c>
      <c r="B10" s="219" t="s">
        <v>1197</v>
      </c>
      <c r="C10" s="17">
        <v>2252787230.6799998</v>
      </c>
      <c r="D10" s="17">
        <v>2438930013.5999999</v>
      </c>
      <c r="E10" s="17">
        <v>2572035294.8414998</v>
      </c>
      <c r="F10" s="17"/>
      <c r="G10" s="220"/>
    </row>
    <row r="11" spans="1:8" hidden="1">
      <c r="A11" s="26">
        <v>4</v>
      </c>
      <c r="B11" s="27" t="s">
        <v>1198</v>
      </c>
      <c r="C11" s="17"/>
      <c r="D11" s="17"/>
      <c r="E11" s="17"/>
      <c r="F11" s="17"/>
      <c r="G11" s="28"/>
    </row>
    <row r="12" spans="1:8" ht="24" hidden="1">
      <c r="A12" s="221">
        <v>5</v>
      </c>
      <c r="B12" s="217" t="s">
        <v>1199</v>
      </c>
      <c r="C12" s="17"/>
      <c r="D12" s="17"/>
      <c r="E12" s="17"/>
      <c r="F12" s="17"/>
      <c r="G12" s="17"/>
    </row>
    <row r="13" spans="1:8">
      <c r="A13" s="9"/>
      <c r="B13" s="9"/>
      <c r="C13" s="9"/>
      <c r="D13" s="9"/>
      <c r="E13" s="9"/>
      <c r="F13" s="9"/>
      <c r="G13" s="9"/>
    </row>
    <row r="14" spans="1:8">
      <c r="A14" s="120" t="s">
        <v>262</v>
      </c>
      <c r="B14" s="36"/>
      <c r="C14" s="36"/>
      <c r="D14" s="36"/>
      <c r="E14" s="36"/>
      <c r="F14" s="36"/>
      <c r="G14" s="36"/>
    </row>
    <row r="15" spans="1:8" ht="14.5" customHeight="1">
      <c r="A15" s="682" t="s">
        <v>1192</v>
      </c>
      <c r="B15" s="682"/>
      <c r="C15" s="214" t="s">
        <v>119</v>
      </c>
      <c r="D15" s="214" t="s">
        <v>120</v>
      </c>
      <c r="E15" s="214" t="s">
        <v>121</v>
      </c>
      <c r="F15" s="214" t="s">
        <v>171</v>
      </c>
      <c r="G15" s="215" t="s">
        <v>172</v>
      </c>
    </row>
    <row r="16" spans="1:8" ht="14.5" customHeight="1">
      <c r="A16" s="682"/>
      <c r="B16" s="682"/>
      <c r="C16" s="682" t="s">
        <v>1193</v>
      </c>
      <c r="D16" s="682"/>
      <c r="E16" s="682"/>
      <c r="F16" s="579" t="s">
        <v>1194</v>
      </c>
      <c r="G16" s="579" t="s">
        <v>260</v>
      </c>
    </row>
    <row r="17" spans="1:7" ht="23.15" customHeight="1">
      <c r="A17" s="682"/>
      <c r="B17" s="682"/>
      <c r="C17" s="435">
        <v>2019</v>
      </c>
      <c r="D17" s="435">
        <v>2020</v>
      </c>
      <c r="E17" s="435">
        <v>2021</v>
      </c>
      <c r="F17" s="579"/>
      <c r="G17" s="579"/>
    </row>
    <row r="18" spans="1:7" ht="14.5" hidden="1" customHeight="1">
      <c r="A18" s="26">
        <v>1</v>
      </c>
      <c r="B18" s="217" t="s">
        <v>1195</v>
      </c>
      <c r="C18" s="26"/>
      <c r="D18" s="26"/>
      <c r="E18" s="26"/>
      <c r="F18" s="26"/>
      <c r="G18" s="26"/>
    </row>
    <row r="19" spans="1:7" ht="24">
      <c r="A19" s="26">
        <v>2</v>
      </c>
      <c r="B19" s="218" t="s">
        <v>1196</v>
      </c>
      <c r="C19" s="17">
        <v>2108524548.3800001</v>
      </c>
      <c r="D19" s="17">
        <v>2252787230.6799998</v>
      </c>
      <c r="E19" s="17">
        <v>2438930013.5999999</v>
      </c>
      <c r="F19" s="17">
        <v>308116107.55279499</v>
      </c>
      <c r="G19" s="17">
        <v>3851451344.4099374</v>
      </c>
    </row>
    <row r="20" spans="1:7">
      <c r="A20" s="26">
        <v>3</v>
      </c>
      <c r="B20" s="219" t="s">
        <v>1197</v>
      </c>
      <c r="C20" s="17">
        <v>2108524548.3800001</v>
      </c>
      <c r="D20" s="17">
        <v>2252787230.6799998</v>
      </c>
      <c r="E20" s="17">
        <v>2438930013.5999999</v>
      </c>
      <c r="F20" s="17"/>
      <c r="G20" s="220"/>
    </row>
    <row r="21" spans="1:7" hidden="1">
      <c r="A21" s="26">
        <v>4</v>
      </c>
      <c r="B21" s="27" t="s">
        <v>1198</v>
      </c>
      <c r="C21" s="17"/>
      <c r="D21" s="17"/>
      <c r="E21" s="17"/>
      <c r="F21" s="17"/>
      <c r="G21" s="28"/>
    </row>
    <row r="22" spans="1:7" ht="24" hidden="1">
      <c r="A22" s="221">
        <v>5</v>
      </c>
      <c r="B22" s="217" t="s">
        <v>1199</v>
      </c>
      <c r="C22" s="17"/>
      <c r="D22" s="17"/>
      <c r="E22" s="17"/>
      <c r="F22" s="17"/>
      <c r="G22" s="17"/>
    </row>
    <row r="23" spans="1:7">
      <c r="A23" s="9"/>
      <c r="B23" s="9"/>
      <c r="C23" s="9"/>
      <c r="D23" s="9"/>
      <c r="E23" s="9"/>
      <c r="F23" s="9"/>
      <c r="G23" s="9"/>
    </row>
  </sheetData>
  <mergeCells count="8">
    <mergeCell ref="A15:B17"/>
    <mergeCell ref="C16:E16"/>
    <mergeCell ref="F16:F17"/>
    <mergeCell ref="G16:G17"/>
    <mergeCell ref="A5:B7"/>
    <mergeCell ref="C6:E6"/>
    <mergeCell ref="F6:F7"/>
    <mergeCell ref="G6:G7"/>
  </mergeCells>
  <pageMargins left="0.70866141732283472" right="0.70866141732283472" top="0.74803149606299213" bottom="0.74803149606299213" header="0.31496062992125984" footer="0.31496062992125984"/>
  <pageSetup paperSize="9" fitToHeight="0" orientation="landscape" verticalDpi="1200" r:id="rId1"/>
  <headerFooter>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7D9F8-7F04-40BF-8D12-4A3A01E1F092}">
  <dimension ref="A1:D39"/>
  <sheetViews>
    <sheetView showGridLines="0" zoomScaleNormal="100" workbookViewId="0">
      <selection activeCell="E1" sqref="E1"/>
    </sheetView>
  </sheetViews>
  <sheetFormatPr defaultColWidth="8.58203125" defaultRowHeight="14.5"/>
  <cols>
    <col min="1" max="1" width="3.58203125" style="7" customWidth="1"/>
    <col min="2" max="2" width="62" style="7" customWidth="1"/>
    <col min="3" max="3" width="10.58203125" style="7" customWidth="1"/>
    <col min="4" max="4" width="10.33203125" style="7" customWidth="1"/>
    <col min="5" max="16384" width="8.58203125" style="7"/>
  </cols>
  <sheetData>
    <row r="1" spans="1:4" ht="18.5">
      <c r="A1" s="3" t="s">
        <v>160</v>
      </c>
      <c r="B1" s="89"/>
      <c r="C1" s="89"/>
      <c r="D1" s="89"/>
    </row>
    <row r="2" spans="1:4" ht="18.5">
      <c r="A2" s="3"/>
      <c r="B2" s="89"/>
      <c r="C2" s="89"/>
      <c r="D2" s="89"/>
    </row>
    <row r="3" spans="1:4">
      <c r="A3" s="100"/>
      <c r="B3" s="100"/>
      <c r="C3" s="100"/>
      <c r="D3" s="100"/>
    </row>
    <row r="4" spans="1:4">
      <c r="A4" s="101" t="s">
        <v>161</v>
      </c>
      <c r="B4" s="102"/>
      <c r="C4" s="103" t="s">
        <v>1207</v>
      </c>
      <c r="D4" s="103" t="s">
        <v>96</v>
      </c>
    </row>
    <row r="5" spans="1:4">
      <c r="A5" s="78" t="s">
        <v>162</v>
      </c>
      <c r="B5" s="52"/>
      <c r="C5" s="278">
        <v>18.79</v>
      </c>
      <c r="D5" s="278">
        <v>17.38</v>
      </c>
    </row>
    <row r="6" spans="1:4">
      <c r="A6" s="78" t="s">
        <v>163</v>
      </c>
      <c r="B6" s="52"/>
      <c r="C6" s="278">
        <v>18.79</v>
      </c>
      <c r="D6" s="278">
        <v>17.38</v>
      </c>
    </row>
    <row r="7" spans="1:4">
      <c r="A7" s="78" t="s">
        <v>164</v>
      </c>
      <c r="B7" s="52"/>
      <c r="C7" s="278">
        <v>20.84</v>
      </c>
      <c r="D7" s="278">
        <v>19.309999999999999</v>
      </c>
    </row>
    <row r="8" spans="1:4">
      <c r="A8" s="78"/>
      <c r="B8" s="52"/>
      <c r="C8" s="451"/>
      <c r="D8" s="104"/>
    </row>
    <row r="9" spans="1:4">
      <c r="A9" s="101" t="s">
        <v>165</v>
      </c>
      <c r="B9" s="105"/>
      <c r="C9" s="103" t="s">
        <v>1207</v>
      </c>
      <c r="D9" s="103" t="s">
        <v>96</v>
      </c>
    </row>
    <row r="10" spans="1:4">
      <c r="A10" s="78" t="s">
        <v>162</v>
      </c>
      <c r="B10" s="52"/>
      <c r="C10" s="278">
        <v>18.79</v>
      </c>
      <c r="D10" s="278">
        <v>17.378</v>
      </c>
    </row>
    <row r="11" spans="1:4">
      <c r="A11" s="78" t="s">
        <v>163</v>
      </c>
      <c r="B11" s="52"/>
      <c r="C11" s="278">
        <v>18.79</v>
      </c>
      <c r="D11" s="278">
        <v>17.38</v>
      </c>
    </row>
    <row r="12" spans="1:4">
      <c r="A12" s="78" t="s">
        <v>164</v>
      </c>
      <c r="B12" s="52"/>
      <c r="C12" s="278">
        <v>20.74</v>
      </c>
      <c r="D12" s="278">
        <v>19.190000000000001</v>
      </c>
    </row>
    <row r="13" spans="1:4">
      <c r="A13" s="78"/>
      <c r="B13" s="52"/>
      <c r="C13" s="52"/>
      <c r="D13" s="52"/>
    </row>
    <row r="14" spans="1:4" ht="44.25" customHeight="1">
      <c r="A14" s="580" t="s">
        <v>1249</v>
      </c>
      <c r="B14" s="580"/>
      <c r="C14" s="580"/>
      <c r="D14" s="580"/>
    </row>
    <row r="15" spans="1:4">
      <c r="A15" s="106"/>
      <c r="B15" s="106"/>
      <c r="C15" s="106"/>
      <c r="D15" s="106"/>
    </row>
    <row r="16" spans="1:4">
      <c r="A16" s="101" t="s">
        <v>166</v>
      </c>
      <c r="B16" s="107"/>
      <c r="C16" s="103" t="str">
        <f>+C4</f>
        <v>30 June 2023</v>
      </c>
      <c r="D16" s="103" t="str">
        <f>D9</f>
        <v>31 Dec 2022</v>
      </c>
    </row>
    <row r="17" spans="1:4">
      <c r="A17" s="78" t="s">
        <v>167</v>
      </c>
      <c r="B17" s="52"/>
      <c r="C17" s="57">
        <v>15139473846.156464</v>
      </c>
      <c r="D17" s="57">
        <v>13967878034.027676</v>
      </c>
    </row>
    <row r="18" spans="1:4">
      <c r="A18" s="78" t="s">
        <v>168</v>
      </c>
      <c r="B18" s="52"/>
      <c r="C18" s="125">
        <v>10410321285.654879</v>
      </c>
      <c r="D18" s="125">
        <v>9979172040.9627666</v>
      </c>
    </row>
    <row r="19" spans="1:4">
      <c r="A19" s="78" t="s">
        <v>169</v>
      </c>
      <c r="B19" s="53"/>
      <c r="C19" s="125">
        <v>4729152560.501585</v>
      </c>
      <c r="D19" s="125">
        <v>3988705993.064909</v>
      </c>
    </row>
    <row r="20" spans="1:4">
      <c r="A20" s="52"/>
      <c r="B20" s="53"/>
      <c r="C20" s="53"/>
      <c r="D20" s="54"/>
    </row>
    <row r="21" spans="1:4" ht="157.5" customHeight="1">
      <c r="A21" s="580" t="s">
        <v>1250</v>
      </c>
      <c r="B21" s="580"/>
      <c r="C21" s="580"/>
      <c r="D21" s="580"/>
    </row>
    <row r="22" spans="1:4" ht="59.5" customHeight="1">
      <c r="A22" s="320"/>
      <c r="B22" s="320"/>
      <c r="C22" s="320"/>
      <c r="D22" s="320"/>
    </row>
    <row r="23" spans="1:4">
      <c r="A23" s="109"/>
      <c r="B23" s="109"/>
      <c r="C23" s="109"/>
      <c r="D23" s="109"/>
    </row>
    <row r="24" spans="1:4">
      <c r="A24" s="109"/>
      <c r="B24" s="109"/>
      <c r="C24" s="109"/>
      <c r="D24" s="109"/>
    </row>
    <row r="25" spans="1:4">
      <c r="A25" s="109"/>
      <c r="B25" s="109"/>
      <c r="C25" s="109"/>
      <c r="D25" s="109"/>
    </row>
    <row r="26" spans="1:4">
      <c r="A26" s="109"/>
      <c r="B26" s="109"/>
      <c r="C26" s="109"/>
      <c r="D26" s="109"/>
    </row>
    <row r="27" spans="1:4">
      <c r="A27" s="109"/>
      <c r="B27" s="109"/>
      <c r="C27" s="109"/>
      <c r="D27" s="109"/>
    </row>
    <row r="28" spans="1:4">
      <c r="A28" s="109"/>
      <c r="B28" s="109"/>
      <c r="C28" s="109"/>
      <c r="D28" s="109"/>
    </row>
    <row r="29" spans="1:4">
      <c r="A29" s="109"/>
      <c r="B29" s="109"/>
      <c r="C29" s="109"/>
      <c r="D29" s="109"/>
    </row>
    <row r="30" spans="1:4">
      <c r="A30" s="109"/>
      <c r="B30" s="109"/>
      <c r="C30" s="109"/>
      <c r="D30" s="109"/>
    </row>
    <row r="31" spans="1:4">
      <c r="A31" s="109"/>
      <c r="B31" s="109"/>
      <c r="C31" s="109"/>
      <c r="D31" s="109"/>
    </row>
    <row r="32" spans="1:4">
      <c r="A32" s="109"/>
      <c r="B32" s="109"/>
      <c r="C32" s="109"/>
      <c r="D32" s="109"/>
    </row>
    <row r="33" spans="1:4">
      <c r="A33" s="109"/>
      <c r="B33" s="109"/>
      <c r="C33" s="109"/>
      <c r="D33" s="109"/>
    </row>
    <row r="34" spans="1:4">
      <c r="A34" s="109"/>
      <c r="B34" s="109"/>
      <c r="C34" s="109"/>
      <c r="D34" s="109"/>
    </row>
    <row r="35" spans="1:4">
      <c r="A35" s="109"/>
      <c r="B35" s="109"/>
      <c r="C35" s="109"/>
      <c r="D35" s="109"/>
    </row>
    <row r="36" spans="1:4">
      <c r="A36" s="109"/>
      <c r="B36" s="109"/>
      <c r="C36" s="109"/>
      <c r="D36" s="109"/>
    </row>
    <row r="37" spans="1:4">
      <c r="A37" s="9"/>
      <c r="B37" s="9"/>
      <c r="C37" s="9"/>
      <c r="D37" s="9"/>
    </row>
    <row r="38" spans="1:4">
      <c r="A38" s="9"/>
      <c r="B38" s="9"/>
      <c r="C38" s="9"/>
      <c r="D38" s="9"/>
    </row>
    <row r="39" spans="1:4">
      <c r="A39" s="9"/>
      <c r="B39" s="9"/>
      <c r="C39" s="9"/>
      <c r="D39" s="9"/>
    </row>
  </sheetData>
  <mergeCells count="2">
    <mergeCell ref="A21:D21"/>
    <mergeCell ref="A14:D14"/>
  </mergeCells>
  <pageMargins left="0.70866141732283472" right="0.70866141732283472" top="0.74803149606299213" bottom="0.74803149606299213"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839D-598A-4498-906B-D6F5EED34E67}">
  <dimension ref="A1:G56"/>
  <sheetViews>
    <sheetView showGridLines="0" zoomScaleNormal="100" workbookViewId="0">
      <selection activeCell="H1" sqref="H1"/>
    </sheetView>
  </sheetViews>
  <sheetFormatPr defaultColWidth="8.58203125" defaultRowHeight="14.5"/>
  <cols>
    <col min="1" max="1" width="8.58203125" style="7"/>
    <col min="2" max="2" width="52.58203125" style="7" customWidth="1"/>
    <col min="3" max="3" width="11" style="71" customWidth="1"/>
    <col min="4" max="7" width="11" style="7" customWidth="1"/>
    <col min="8" max="16384" width="8.58203125" style="7"/>
  </cols>
  <sheetData>
    <row r="1" spans="1:7" ht="18.5">
      <c r="A1" s="3" t="s">
        <v>170</v>
      </c>
      <c r="B1" s="60"/>
      <c r="C1" s="327"/>
      <c r="D1" s="60"/>
      <c r="E1" s="60"/>
      <c r="F1" s="60"/>
      <c r="G1" s="60"/>
    </row>
    <row r="2" spans="1:7">
      <c r="A2" s="110"/>
      <c r="B2" s="60"/>
      <c r="C2" s="327"/>
      <c r="D2" s="60"/>
      <c r="E2" s="60"/>
      <c r="F2" s="60"/>
      <c r="G2" s="60"/>
    </row>
    <row r="3" spans="1:7">
      <c r="A3" s="8"/>
      <c r="B3" s="8"/>
      <c r="C3" s="94"/>
      <c r="D3" s="8"/>
      <c r="E3" s="8"/>
      <c r="F3" s="8"/>
      <c r="G3" s="8"/>
    </row>
    <row r="4" spans="1:7">
      <c r="A4" s="24"/>
      <c r="B4" s="111"/>
      <c r="C4" s="92" t="s">
        <v>119</v>
      </c>
      <c r="D4" s="92" t="s">
        <v>120</v>
      </c>
      <c r="E4" s="92" t="s">
        <v>121</v>
      </c>
      <c r="F4" s="92" t="s">
        <v>171</v>
      </c>
      <c r="G4" s="92" t="s">
        <v>172</v>
      </c>
    </row>
    <row r="5" spans="1:7">
      <c r="A5" s="132"/>
      <c r="B5" s="112"/>
      <c r="C5" s="425" t="s">
        <v>1207</v>
      </c>
      <c r="D5" s="433" t="s">
        <v>1203</v>
      </c>
      <c r="E5" s="433" t="s">
        <v>96</v>
      </c>
      <c r="F5" s="433" t="s">
        <v>122</v>
      </c>
      <c r="G5" s="433" t="s">
        <v>173</v>
      </c>
    </row>
    <row r="6" spans="1:7" ht="15.65" customHeight="1">
      <c r="A6" s="21"/>
      <c r="B6" s="581" t="s">
        <v>174</v>
      </c>
      <c r="C6" s="581"/>
      <c r="D6" s="581"/>
      <c r="E6" s="581"/>
      <c r="F6" s="581"/>
      <c r="G6" s="581"/>
    </row>
    <row r="7" spans="1:7">
      <c r="A7" s="11">
        <v>1</v>
      </c>
      <c r="B7" s="10" t="s">
        <v>175</v>
      </c>
      <c r="C7" s="285">
        <v>13649561093.977669</v>
      </c>
      <c r="D7" s="285">
        <v>13337778682.030483</v>
      </c>
      <c r="E7" s="285">
        <v>12568887417.672676</v>
      </c>
      <c r="F7" s="285">
        <v>12551088198.979641</v>
      </c>
      <c r="G7" s="285">
        <v>12222609048.037712</v>
      </c>
    </row>
    <row r="8" spans="1:7">
      <c r="A8" s="11">
        <v>2</v>
      </c>
      <c r="B8" s="10" t="s">
        <v>176</v>
      </c>
      <c r="C8" s="285">
        <v>13649561093.977669</v>
      </c>
      <c r="D8" s="285">
        <v>13337778682.030483</v>
      </c>
      <c r="E8" s="285">
        <v>12568887417.672676</v>
      </c>
      <c r="F8" s="285">
        <v>12551088198.979641</v>
      </c>
      <c r="G8" s="285">
        <v>12222609048.037712</v>
      </c>
    </row>
    <row r="9" spans="1:7">
      <c r="A9" s="11">
        <v>3</v>
      </c>
      <c r="B9" s="10" t="s">
        <v>177</v>
      </c>
      <c r="C9" s="285">
        <v>15139473846.152168</v>
      </c>
      <c r="D9" s="285">
        <v>14804728587.224483</v>
      </c>
      <c r="E9" s="285">
        <v>13967782034.027676</v>
      </c>
      <c r="F9" s="285">
        <v>13958671071.632542</v>
      </c>
      <c r="G9" s="285">
        <v>13645324889.744812</v>
      </c>
    </row>
    <row r="10" spans="1:7">
      <c r="A10" s="51"/>
      <c r="B10" s="581" t="s">
        <v>178</v>
      </c>
      <c r="C10" s="581"/>
      <c r="D10" s="581"/>
      <c r="E10" s="581"/>
      <c r="F10" s="581"/>
      <c r="G10" s="581"/>
    </row>
    <row r="11" spans="1:7">
      <c r="A11" s="11">
        <v>4</v>
      </c>
      <c r="B11" s="10" t="s">
        <v>179</v>
      </c>
      <c r="C11" s="285">
        <v>72649356158.044022</v>
      </c>
      <c r="D11" s="516">
        <v>73095381782.98082</v>
      </c>
      <c r="E11" s="285">
        <v>72326529181.72084</v>
      </c>
      <c r="F11" s="285">
        <v>70825995313.520462</v>
      </c>
      <c r="G11" s="285">
        <v>69337511369.563812</v>
      </c>
    </row>
    <row r="12" spans="1:7">
      <c r="A12" s="51"/>
      <c r="B12" s="581" t="s">
        <v>180</v>
      </c>
      <c r="C12" s="581"/>
      <c r="D12" s="581"/>
      <c r="E12" s="581"/>
      <c r="F12" s="581"/>
      <c r="G12" s="581"/>
    </row>
    <row r="13" spans="1:7">
      <c r="A13" s="11">
        <v>5</v>
      </c>
      <c r="B13" s="10" t="s">
        <v>181</v>
      </c>
      <c r="C13" s="251">
        <v>0.18790000000000001</v>
      </c>
      <c r="D13" s="538">
        <v>0.18247088060406</v>
      </c>
      <c r="E13" s="251">
        <v>0.17380000000000001</v>
      </c>
      <c r="F13" s="281">
        <v>0.1772</v>
      </c>
      <c r="G13" s="281">
        <v>0.17630000000000001</v>
      </c>
    </row>
    <row r="14" spans="1:7">
      <c r="A14" s="11">
        <v>6</v>
      </c>
      <c r="B14" s="10" t="s">
        <v>182</v>
      </c>
      <c r="C14" s="251">
        <v>0.18790000000000001</v>
      </c>
      <c r="D14" s="538">
        <v>0.1825</v>
      </c>
      <c r="E14" s="251">
        <v>0.17380000000000001</v>
      </c>
      <c r="F14" s="281">
        <v>0.1772</v>
      </c>
      <c r="G14" s="281">
        <v>0.17630000000000001</v>
      </c>
    </row>
    <row r="15" spans="1:7">
      <c r="A15" s="11">
        <v>7</v>
      </c>
      <c r="B15" s="10" t="s">
        <v>183</v>
      </c>
      <c r="C15" s="251">
        <v>0.2084</v>
      </c>
      <c r="D15" s="538">
        <v>0.20250000000000001</v>
      </c>
      <c r="E15" s="251">
        <v>0.19309999999999999</v>
      </c>
      <c r="F15" s="281">
        <v>0.1971</v>
      </c>
      <c r="G15" s="281">
        <v>0.1968</v>
      </c>
    </row>
    <row r="16" spans="1:7">
      <c r="A16" s="51"/>
      <c r="B16" s="581" t="s">
        <v>184</v>
      </c>
      <c r="C16" s="581"/>
      <c r="D16" s="581"/>
      <c r="E16" s="581"/>
      <c r="F16" s="581"/>
      <c r="G16" s="581"/>
    </row>
    <row r="17" spans="1:7" ht="24">
      <c r="A17" s="11" t="s">
        <v>185</v>
      </c>
      <c r="B17" s="10" t="s">
        <v>186</v>
      </c>
      <c r="C17" s="282">
        <v>2.2499999999999999E-2</v>
      </c>
      <c r="D17" s="282">
        <v>2.2499999999999999E-2</v>
      </c>
      <c r="E17" s="281">
        <v>2.2499999999999999E-2</v>
      </c>
      <c r="F17" s="281">
        <v>2.2499999999999999E-2</v>
      </c>
      <c r="G17" s="281">
        <v>2.2499999999999999E-2</v>
      </c>
    </row>
    <row r="18" spans="1:7">
      <c r="A18" s="11" t="s">
        <v>187</v>
      </c>
      <c r="B18" s="10" t="s">
        <v>188</v>
      </c>
      <c r="C18" s="281">
        <v>2.1999999999999999E-2</v>
      </c>
      <c r="D18" s="281">
        <v>2.24E-2</v>
      </c>
      <c r="E18" s="281">
        <v>2.2499999999999999E-2</v>
      </c>
      <c r="F18" s="281">
        <v>2.2499999999999999E-2</v>
      </c>
      <c r="G18" s="281">
        <v>2.1999999999999999E-2</v>
      </c>
    </row>
    <row r="19" spans="1:7">
      <c r="A19" s="11" t="s">
        <v>189</v>
      </c>
      <c r="B19" s="10" t="s">
        <v>190</v>
      </c>
      <c r="C19" s="281">
        <v>2.1999999999999999E-2</v>
      </c>
      <c r="D19" s="281">
        <v>2.24E-2</v>
      </c>
      <c r="E19" s="281">
        <v>2.2499999999999999E-2</v>
      </c>
      <c r="F19" s="281">
        <v>2.2499999999999999E-2</v>
      </c>
      <c r="G19" s="281">
        <v>2.1999999999999999E-2</v>
      </c>
    </row>
    <row r="20" spans="1:7">
      <c r="A20" s="11" t="s">
        <v>191</v>
      </c>
      <c r="B20" s="10" t="s">
        <v>192</v>
      </c>
      <c r="C20" s="282">
        <v>0.10250000000000001</v>
      </c>
      <c r="D20" s="282">
        <v>0.10250000000000001</v>
      </c>
      <c r="E20" s="281">
        <v>0.10250000000000001</v>
      </c>
      <c r="F20" s="281">
        <v>0.10250000000000001</v>
      </c>
      <c r="G20" s="281">
        <v>0.10250000000000001</v>
      </c>
    </row>
    <row r="21" spans="1:7" ht="14.5" customHeight="1">
      <c r="A21" s="51"/>
      <c r="B21" s="581" t="s">
        <v>193</v>
      </c>
      <c r="C21" s="581"/>
      <c r="D21" s="581"/>
      <c r="E21" s="581"/>
      <c r="F21" s="581"/>
      <c r="G21" s="581"/>
    </row>
    <row r="22" spans="1:7">
      <c r="A22" s="11">
        <v>8</v>
      </c>
      <c r="B22" s="10" t="s">
        <v>194</v>
      </c>
      <c r="C22" s="282">
        <v>2.5000000000000001E-2</v>
      </c>
      <c r="D22" s="282">
        <v>2.5000000000000001E-2</v>
      </c>
      <c r="E22" s="281">
        <v>2.5000000000000001E-2</v>
      </c>
      <c r="F22" s="281">
        <v>2.5000000000000001E-2</v>
      </c>
      <c r="G22" s="281">
        <v>2.5000000000000001E-2</v>
      </c>
    </row>
    <row r="23" spans="1:7" ht="24" hidden="1" customHeight="1">
      <c r="A23" s="11" t="s">
        <v>132</v>
      </c>
      <c r="B23" s="10" t="s">
        <v>195</v>
      </c>
      <c r="C23" s="11"/>
      <c r="D23" s="434"/>
      <c r="E23" s="281"/>
      <c r="F23" s="281"/>
      <c r="G23" s="281"/>
    </row>
    <row r="24" spans="1:7">
      <c r="A24" s="11">
        <v>9</v>
      </c>
      <c r="B24" s="10" t="s">
        <v>196</v>
      </c>
      <c r="C24" s="282">
        <v>7.9500000000000003E-4</v>
      </c>
      <c r="D24" s="282">
        <v>5.8900000000000001E-4</v>
      </c>
      <c r="E24" s="282">
        <v>4.6999999999999999E-4</v>
      </c>
      <c r="F24" s="282">
        <v>2.2699999999999999E-4</v>
      </c>
      <c r="G24" s="282">
        <v>7.2000000000000002E-5</v>
      </c>
    </row>
    <row r="25" spans="1:7" ht="14.5" hidden="1" customHeight="1">
      <c r="A25" s="11" t="s">
        <v>197</v>
      </c>
      <c r="B25" s="10" t="s">
        <v>198</v>
      </c>
      <c r="C25" s="11"/>
      <c r="D25" s="434"/>
      <c r="E25" s="281"/>
      <c r="F25" s="281"/>
      <c r="G25" s="281"/>
    </row>
    <row r="26" spans="1:7" ht="14.5" hidden="1" customHeight="1">
      <c r="A26" s="11">
        <v>10</v>
      </c>
      <c r="B26" s="10" t="s">
        <v>199</v>
      </c>
      <c r="C26" s="11"/>
      <c r="D26" s="434"/>
      <c r="E26" s="251"/>
      <c r="F26" s="281"/>
      <c r="G26" s="281"/>
    </row>
    <row r="27" spans="1:7">
      <c r="A27" s="11" t="s">
        <v>200</v>
      </c>
      <c r="B27" s="10" t="s">
        <v>201</v>
      </c>
      <c r="C27" s="282">
        <v>1.4999999999999999E-2</v>
      </c>
      <c r="D27" s="282">
        <v>1.4999999999999999E-2</v>
      </c>
      <c r="E27" s="281">
        <v>0.01</v>
      </c>
      <c r="F27" s="281">
        <v>0.01</v>
      </c>
      <c r="G27" s="281">
        <v>0.01</v>
      </c>
    </row>
    <row r="28" spans="1:7">
      <c r="A28" s="11">
        <v>11</v>
      </c>
      <c r="B28" s="10" t="s">
        <v>202</v>
      </c>
      <c r="C28" s="282">
        <f>SUM(C22:C27)</f>
        <v>4.0794999999999998E-2</v>
      </c>
      <c r="D28" s="282">
        <v>4.0589E-2</v>
      </c>
      <c r="E28" s="282">
        <v>3.5470000000000002E-2</v>
      </c>
      <c r="F28" s="282">
        <v>3.5227000000000001E-2</v>
      </c>
      <c r="G28" s="282">
        <v>3.5071999999999999E-2</v>
      </c>
    </row>
    <row r="29" spans="1:7">
      <c r="A29" s="11" t="s">
        <v>203</v>
      </c>
      <c r="B29" s="10" t="s">
        <v>204</v>
      </c>
      <c r="C29" s="282">
        <v>0.14330000000000001</v>
      </c>
      <c r="D29" s="282">
        <v>0.14308900000000002</v>
      </c>
      <c r="E29" s="251">
        <v>0.13797000000000001</v>
      </c>
      <c r="F29" s="281">
        <v>0.13772700000000002</v>
      </c>
      <c r="G29" s="281">
        <v>0.137572</v>
      </c>
    </row>
    <row r="30" spans="1:7">
      <c r="A30" s="11">
        <v>12</v>
      </c>
      <c r="B30" s="10" t="s">
        <v>205</v>
      </c>
      <c r="C30" s="282">
        <v>0.10589102569907452</v>
      </c>
      <c r="D30" s="282">
        <v>0.1007</v>
      </c>
      <c r="E30" s="282">
        <v>9.06E-2</v>
      </c>
      <c r="F30" s="282">
        <v>9.4579999999999997E-2</v>
      </c>
      <c r="G30" s="282">
        <v>9.4299999999999995E-2</v>
      </c>
    </row>
    <row r="31" spans="1:7">
      <c r="A31" s="51"/>
      <c r="B31" s="581" t="s">
        <v>206</v>
      </c>
      <c r="C31" s="581"/>
      <c r="D31" s="581"/>
      <c r="E31" s="581"/>
      <c r="F31" s="581"/>
      <c r="G31" s="581"/>
    </row>
    <row r="32" spans="1:7">
      <c r="A32" s="11">
        <v>13</v>
      </c>
      <c r="B32" s="19" t="s">
        <v>207</v>
      </c>
      <c r="C32" s="285">
        <v>145459072179.94839</v>
      </c>
      <c r="D32" s="285">
        <v>146855371881.09439</v>
      </c>
      <c r="E32" s="285">
        <v>165361566425.56561</v>
      </c>
      <c r="F32" s="285">
        <v>160581181248.89627</v>
      </c>
      <c r="G32" s="285">
        <v>157102372330.86765</v>
      </c>
    </row>
    <row r="33" spans="1:7">
      <c r="A33" s="11">
        <v>14</v>
      </c>
      <c r="B33" s="19" t="s">
        <v>208</v>
      </c>
      <c r="C33" s="413">
        <v>9.3799999999999994E-2</v>
      </c>
      <c r="D33" s="413">
        <v>9.0800000000000006E-2</v>
      </c>
      <c r="E33" s="281">
        <v>7.5999999999999998E-2</v>
      </c>
      <c r="F33" s="281">
        <v>7.8200000000000006E-2</v>
      </c>
      <c r="G33" s="281">
        <v>7.7799999999999994E-2</v>
      </c>
    </row>
    <row r="34" spans="1:7" hidden="1">
      <c r="A34" s="51"/>
      <c r="B34" s="581" t="s">
        <v>209</v>
      </c>
      <c r="C34" s="581"/>
      <c r="D34" s="581"/>
      <c r="E34" s="581"/>
      <c r="F34" s="581"/>
      <c r="G34" s="581"/>
    </row>
    <row r="35" spans="1:7" ht="16.5" hidden="1" customHeight="1">
      <c r="A35" s="11" t="s">
        <v>210</v>
      </c>
      <c r="B35" s="10" t="s">
        <v>211</v>
      </c>
      <c r="C35" s="114"/>
      <c r="D35" s="11"/>
      <c r="E35" s="11"/>
      <c r="F35" s="11"/>
      <c r="G35" s="11"/>
    </row>
    <row r="36" spans="1:7" ht="12" hidden="1" customHeight="1">
      <c r="A36" s="11" t="s">
        <v>212</v>
      </c>
      <c r="B36" s="10" t="s">
        <v>213</v>
      </c>
      <c r="C36" s="114"/>
      <c r="D36" s="11"/>
      <c r="E36" s="11"/>
      <c r="F36" s="11"/>
      <c r="G36" s="11"/>
    </row>
    <row r="37" spans="1:7" hidden="1">
      <c r="A37" s="11" t="s">
        <v>214</v>
      </c>
      <c r="B37" s="10" t="s">
        <v>215</v>
      </c>
      <c r="C37" s="114"/>
      <c r="D37" s="11"/>
      <c r="E37" s="11"/>
      <c r="F37" s="11"/>
      <c r="G37" s="11"/>
    </row>
    <row r="38" spans="1:7">
      <c r="A38" s="51"/>
      <c r="B38" s="581" t="s">
        <v>216</v>
      </c>
      <c r="C38" s="581"/>
      <c r="D38" s="581"/>
      <c r="E38" s="581"/>
      <c r="F38" s="581"/>
      <c r="G38" s="581"/>
    </row>
    <row r="39" spans="1:7" hidden="1">
      <c r="A39" s="11" t="s">
        <v>217</v>
      </c>
      <c r="B39" s="10" t="s">
        <v>218</v>
      </c>
      <c r="C39" s="114"/>
      <c r="D39" s="11"/>
      <c r="E39" s="11"/>
      <c r="F39" s="11"/>
      <c r="G39" s="11"/>
    </row>
    <row r="40" spans="1:7">
      <c r="A40" s="11" t="s">
        <v>219</v>
      </c>
      <c r="B40" s="10" t="s">
        <v>220</v>
      </c>
      <c r="C40" s="282">
        <v>0.03</v>
      </c>
      <c r="D40" s="282">
        <v>0.03</v>
      </c>
      <c r="E40" s="282">
        <v>0.03</v>
      </c>
      <c r="F40" s="282">
        <v>0.03</v>
      </c>
      <c r="G40" s="282">
        <v>0.03</v>
      </c>
    </row>
    <row r="41" spans="1:7">
      <c r="A41" s="51"/>
      <c r="B41" s="581" t="s">
        <v>221</v>
      </c>
      <c r="C41" s="581"/>
      <c r="D41" s="581"/>
      <c r="E41" s="581"/>
      <c r="F41" s="581"/>
      <c r="G41" s="581"/>
    </row>
    <row r="42" spans="1:7">
      <c r="A42" s="11">
        <v>15</v>
      </c>
      <c r="B42" s="19" t="s">
        <v>222</v>
      </c>
      <c r="C42" s="516">
        <v>26312559935.362202</v>
      </c>
      <c r="D42" s="516">
        <v>26289970759.870399</v>
      </c>
      <c r="E42" s="516">
        <v>36000009485.633797</v>
      </c>
      <c r="F42" s="516">
        <v>30332090485.609299</v>
      </c>
      <c r="G42" s="516">
        <v>30160344697.460796</v>
      </c>
    </row>
    <row r="43" spans="1:7">
      <c r="A43" s="11" t="s">
        <v>223</v>
      </c>
      <c r="B43" s="19" t="s">
        <v>224</v>
      </c>
      <c r="C43" s="516">
        <v>14337414886.265358</v>
      </c>
      <c r="D43" s="516">
        <v>14461633583.130619</v>
      </c>
      <c r="E43" s="516">
        <v>18504602125.457596</v>
      </c>
      <c r="F43" s="516">
        <v>16536480243.033131</v>
      </c>
      <c r="G43" s="516">
        <v>17788449135.897305</v>
      </c>
    </row>
    <row r="44" spans="1:7">
      <c r="A44" s="11" t="s">
        <v>225</v>
      </c>
      <c r="B44" s="19" t="s">
        <v>226</v>
      </c>
      <c r="C44" s="516">
        <v>2067911401.9123714</v>
      </c>
      <c r="D44" s="516">
        <v>2355293526.7100101</v>
      </c>
      <c r="E44" s="516">
        <v>1938965710.6985202</v>
      </c>
      <c r="F44" s="516">
        <v>2070745368.2243099</v>
      </c>
      <c r="G44" s="516">
        <v>1838441448.0730598</v>
      </c>
    </row>
    <row r="45" spans="1:7">
      <c r="A45" s="11">
        <v>16</v>
      </c>
      <c r="B45" s="19" t="s">
        <v>227</v>
      </c>
      <c r="C45" s="516">
        <v>12269503484.352987</v>
      </c>
      <c r="D45" s="516">
        <v>12106340056.420609</v>
      </c>
      <c r="E45" s="516">
        <v>16565636414.759075</v>
      </c>
      <c r="F45" s="516">
        <v>14465734874.808821</v>
      </c>
      <c r="G45" s="516">
        <v>15950007687.824245</v>
      </c>
    </row>
    <row r="46" spans="1:7">
      <c r="A46" s="11">
        <v>17</v>
      </c>
      <c r="B46" s="19" t="s">
        <v>228</v>
      </c>
      <c r="C46" s="400">
        <v>2.1445496933855552</v>
      </c>
      <c r="D46" s="400">
        <v>2.1715870062585503</v>
      </c>
      <c r="E46" s="537">
        <v>2.1731739478212719</v>
      </c>
      <c r="F46" s="537">
        <v>2.0968233379163306</v>
      </c>
      <c r="G46" s="537">
        <v>1.8909297906159817</v>
      </c>
    </row>
    <row r="47" spans="1:7">
      <c r="A47" s="51"/>
      <c r="B47" s="581" t="s">
        <v>229</v>
      </c>
      <c r="C47" s="581"/>
      <c r="D47" s="581"/>
      <c r="E47" s="581"/>
      <c r="F47" s="581"/>
      <c r="G47" s="581"/>
    </row>
    <row r="48" spans="1:7">
      <c r="A48" s="11">
        <v>18</v>
      </c>
      <c r="B48" s="19" t="s">
        <v>230</v>
      </c>
      <c r="C48" s="516">
        <v>105518086002.37099</v>
      </c>
      <c r="D48" s="279">
        <v>103871.615934</v>
      </c>
      <c r="E48" s="279">
        <v>106001.214995663</v>
      </c>
      <c r="F48" s="279">
        <v>114286.550392216</v>
      </c>
      <c r="G48" s="279">
        <v>112093.15044700001</v>
      </c>
    </row>
    <row r="49" spans="1:7">
      <c r="A49" s="11">
        <v>19</v>
      </c>
      <c r="B49" s="6" t="s">
        <v>231</v>
      </c>
      <c r="C49" s="516">
        <v>80453872362.153564</v>
      </c>
      <c r="D49" s="279">
        <v>81595.508017999993</v>
      </c>
      <c r="E49" s="279">
        <v>82674.567742450396</v>
      </c>
      <c r="F49" s="279">
        <v>86834.007275911499</v>
      </c>
      <c r="G49" s="279">
        <v>86669.685840000006</v>
      </c>
    </row>
    <row r="50" spans="1:7">
      <c r="A50" s="11">
        <v>20</v>
      </c>
      <c r="B50" s="19" t="s">
        <v>232</v>
      </c>
      <c r="C50" s="400">
        <v>1.3115352052589071</v>
      </c>
      <c r="D50" s="400">
        <v>1.2729999999999999</v>
      </c>
      <c r="E50" s="283">
        <v>1.2822</v>
      </c>
      <c r="F50" s="283">
        <v>1.3161496742753724</v>
      </c>
      <c r="G50" s="283">
        <v>1.2932999999999999</v>
      </c>
    </row>
    <row r="51" spans="1:7">
      <c r="A51" s="9"/>
      <c r="B51" s="9"/>
      <c r="C51" s="70"/>
      <c r="D51" s="9"/>
      <c r="E51" s="9"/>
      <c r="F51" s="9"/>
      <c r="G51" s="9"/>
    </row>
    <row r="52" spans="1:7" ht="30.75" customHeight="1">
      <c r="A52" s="582" t="s">
        <v>233</v>
      </c>
      <c r="B52" s="582"/>
      <c r="C52" s="582"/>
      <c r="D52" s="582"/>
      <c r="E52" s="582"/>
      <c r="F52" s="582"/>
      <c r="G52" s="582"/>
    </row>
    <row r="53" spans="1:7">
      <c r="A53" s="534" t="s">
        <v>1265</v>
      </c>
      <c r="B53" s="535"/>
      <c r="C53" s="535"/>
      <c r="D53" s="535"/>
      <c r="E53" s="536"/>
      <c r="F53" s="534"/>
      <c r="G53" s="535"/>
    </row>
    <row r="54" spans="1:7">
      <c r="A54" s="534" t="s">
        <v>1213</v>
      </c>
      <c r="B54" s="535"/>
      <c r="C54" s="535"/>
      <c r="D54" s="535"/>
      <c r="E54" s="535"/>
      <c r="F54" s="535"/>
      <c r="G54" s="535"/>
    </row>
    <row r="55" spans="1:7">
      <c r="A55" s="414" t="s">
        <v>1208</v>
      </c>
      <c r="B55" s="426"/>
      <c r="C55" s="426"/>
      <c r="D55" s="426"/>
      <c r="E55" s="426"/>
      <c r="F55" s="426"/>
      <c r="G55" s="426"/>
    </row>
    <row r="56" spans="1:7">
      <c r="A56" s="9"/>
      <c r="B56" s="9"/>
      <c r="C56" s="70"/>
      <c r="D56" s="9"/>
      <c r="E56" s="9"/>
      <c r="F56" s="9"/>
      <c r="G56" s="9"/>
    </row>
  </sheetData>
  <mergeCells count="11">
    <mergeCell ref="A52:G52"/>
    <mergeCell ref="B34:G34"/>
    <mergeCell ref="B38:G38"/>
    <mergeCell ref="B41:G41"/>
    <mergeCell ref="B47:G47"/>
    <mergeCell ref="B31:G31"/>
    <mergeCell ref="B6:G6"/>
    <mergeCell ref="B10:G10"/>
    <mergeCell ref="B12:G12"/>
    <mergeCell ref="B16:G16"/>
    <mergeCell ref="B21:G21"/>
  </mergeCells>
  <pageMargins left="0.70866141732283472" right="0.70866141732283472" top="0.74803149606299213" bottom="0.74803149606299213" header="0.31496062992125984" footer="0.31496062992125984"/>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9D17-E423-43A4-AC6B-0CAC87B5BC9D}">
  <dimension ref="A1:E26"/>
  <sheetViews>
    <sheetView showGridLines="0" zoomScaleNormal="100" workbookViewId="0">
      <selection activeCell="E1" sqref="E1"/>
    </sheetView>
  </sheetViews>
  <sheetFormatPr defaultColWidth="8.58203125" defaultRowHeight="14.5"/>
  <cols>
    <col min="1" max="1" width="6.08203125" style="7" customWidth="1"/>
    <col min="2" max="2" width="60.5" style="7" customWidth="1"/>
    <col min="3" max="3" width="11.58203125" style="7" customWidth="1"/>
    <col min="4" max="4" width="9.33203125" style="7" customWidth="1"/>
    <col min="5" max="16384" width="8.58203125" style="7"/>
  </cols>
  <sheetData>
    <row r="1" spans="1:5" ht="21">
      <c r="A1" s="115" t="s">
        <v>234</v>
      </c>
      <c r="B1" s="6"/>
      <c r="C1" s="6"/>
      <c r="D1" s="6"/>
    </row>
    <row r="2" spans="1:5" ht="21">
      <c r="A2" s="115"/>
      <c r="B2" s="6"/>
      <c r="C2" s="6"/>
      <c r="D2" s="6"/>
    </row>
    <row r="3" spans="1:5">
      <c r="A3" s="6"/>
      <c r="B3" s="6"/>
      <c r="C3" s="126" t="s">
        <v>119</v>
      </c>
      <c r="D3" s="126" t="s">
        <v>120</v>
      </c>
    </row>
    <row r="4" spans="1:5">
      <c r="A4" s="116" t="s">
        <v>95</v>
      </c>
      <c r="B4" s="117"/>
      <c r="C4" s="340" t="s">
        <v>1207</v>
      </c>
      <c r="D4" s="340" t="s">
        <v>96</v>
      </c>
      <c r="E4" s="50"/>
    </row>
    <row r="5" spans="1:5">
      <c r="A5" s="78"/>
      <c r="B5" s="78" t="s">
        <v>97</v>
      </c>
      <c r="C5" s="57">
        <v>15226733765.146872</v>
      </c>
      <c r="D5" s="57">
        <v>14334663662.850204</v>
      </c>
      <c r="E5" s="50"/>
    </row>
    <row r="6" spans="1:5">
      <c r="A6" s="6"/>
      <c r="B6" s="78" t="s">
        <v>1204</v>
      </c>
      <c r="C6" s="57">
        <v>1489912752.1745002</v>
      </c>
      <c r="D6" s="57">
        <v>1398894616.355</v>
      </c>
      <c r="E6" s="50"/>
    </row>
    <row r="7" spans="1:5">
      <c r="A7" s="6"/>
      <c r="B7" s="78" t="s">
        <v>235</v>
      </c>
      <c r="C7" s="57">
        <v>-334767226.55726343</v>
      </c>
      <c r="D7" s="57">
        <v>-441591173.11262047</v>
      </c>
      <c r="E7" s="50"/>
    </row>
    <row r="8" spans="1:5">
      <c r="A8" s="6"/>
      <c r="B8" s="78" t="s">
        <v>236</v>
      </c>
      <c r="C8" s="57">
        <v>-1033539246.2840002</v>
      </c>
      <c r="D8" s="57">
        <v>-1076737106.0440004</v>
      </c>
      <c r="E8" s="50"/>
    </row>
    <row r="9" spans="1:5">
      <c r="A9" s="6"/>
      <c r="B9" s="78" t="s">
        <v>237</v>
      </c>
      <c r="C9" s="57">
        <v>715192788.14243484</v>
      </c>
      <c r="D9" s="57">
        <v>1082624918.8021147</v>
      </c>
      <c r="E9" s="50"/>
    </row>
    <row r="10" spans="1:5">
      <c r="A10" s="6"/>
      <c r="B10" s="78" t="s">
        <v>238</v>
      </c>
      <c r="C10" s="57">
        <v>-147191517.93000001</v>
      </c>
      <c r="D10" s="57">
        <v>-144179670.75</v>
      </c>
      <c r="E10" s="50"/>
    </row>
    <row r="11" spans="1:5">
      <c r="A11" s="6"/>
      <c r="B11" s="78" t="s">
        <v>239</v>
      </c>
      <c r="C11" s="57">
        <v>161160991.40801376</v>
      </c>
      <c r="D11" s="57">
        <v>177167096.22599044</v>
      </c>
      <c r="E11" s="50"/>
    </row>
    <row r="12" spans="1:5">
      <c r="A12" s="6"/>
      <c r="B12" s="78" t="s">
        <v>104</v>
      </c>
      <c r="C12" s="42"/>
      <c r="D12" s="57">
        <v>-369794113.69069993</v>
      </c>
      <c r="E12" s="50"/>
    </row>
    <row r="13" spans="1:5">
      <c r="A13" s="86"/>
      <c r="B13" s="118" t="s">
        <v>240</v>
      </c>
      <c r="C13" s="88">
        <f>SUM(C5:C12)</f>
        <v>16077502306.100555</v>
      </c>
      <c r="D13" s="88">
        <v>14961048230.635986</v>
      </c>
      <c r="E13" s="50"/>
    </row>
    <row r="14" spans="1:5">
      <c r="A14" s="6"/>
      <c r="B14" s="78" t="s">
        <v>241</v>
      </c>
      <c r="C14" s="125">
        <v>10079932870.725914</v>
      </c>
      <c r="D14" s="125">
        <v>9661053243.2009544</v>
      </c>
      <c r="E14" s="50"/>
    </row>
    <row r="15" spans="1:5">
      <c r="A15" s="6"/>
      <c r="B15" s="78" t="s">
        <v>242</v>
      </c>
      <c r="C15" s="125">
        <v>1360589745.7550392</v>
      </c>
      <c r="D15" s="125">
        <v>1237131982.0436769</v>
      </c>
      <c r="E15" s="50"/>
    </row>
    <row r="16" spans="1:5">
      <c r="A16" s="118" t="s">
        <v>243</v>
      </c>
      <c r="B16" s="118" t="s">
        <v>244</v>
      </c>
      <c r="C16" s="47">
        <f>SUM(C14:C15)</f>
        <v>11440522616.480953</v>
      </c>
      <c r="D16" s="47">
        <v>10898185225.244631</v>
      </c>
      <c r="E16" s="72"/>
    </row>
    <row r="17" spans="1:5">
      <c r="A17" s="118"/>
      <c r="B17" s="118" t="s">
        <v>245</v>
      </c>
      <c r="C17" s="88">
        <v>4636979689.6196022</v>
      </c>
      <c r="D17" s="88">
        <v>4062863005.3913555</v>
      </c>
      <c r="E17" s="50"/>
    </row>
    <row r="18" spans="1:5">
      <c r="A18" s="118" t="s">
        <v>246</v>
      </c>
      <c r="B18" s="118" t="s">
        <v>247</v>
      </c>
      <c r="C18" s="284">
        <v>140.53118764819078</v>
      </c>
      <c r="D18" s="284">
        <v>137.28017941904778</v>
      </c>
      <c r="E18" s="72"/>
    </row>
    <row r="19" spans="1:5">
      <c r="A19" s="6"/>
      <c r="B19" s="6"/>
      <c r="C19" s="6"/>
      <c r="D19" s="6"/>
      <c r="E19" s="50"/>
    </row>
    <row r="20" spans="1:5">
      <c r="A20" s="6" t="s">
        <v>248</v>
      </c>
      <c r="B20" s="6"/>
      <c r="C20" s="6"/>
      <c r="D20" s="6"/>
      <c r="E20" s="50"/>
    </row>
    <row r="21" spans="1:5">
      <c r="A21" s="6" t="s">
        <v>1205</v>
      </c>
      <c r="B21" s="6"/>
      <c r="C21" s="6"/>
      <c r="D21" s="6"/>
      <c r="E21" s="50"/>
    </row>
    <row r="22" spans="1:5">
      <c r="A22" s="6" t="s">
        <v>249</v>
      </c>
      <c r="B22" s="6"/>
      <c r="C22" s="6"/>
      <c r="D22" s="6"/>
      <c r="E22" s="50"/>
    </row>
    <row r="23" spans="1:5">
      <c r="A23" s="2"/>
      <c r="B23" s="2"/>
      <c r="C23" s="2"/>
      <c r="D23" s="2"/>
      <c r="E23" s="50"/>
    </row>
    <row r="24" spans="1:5" ht="90" customHeight="1">
      <c r="A24" s="572" t="s">
        <v>1252</v>
      </c>
      <c r="B24" s="572"/>
      <c r="C24" s="572"/>
      <c r="D24" s="572"/>
      <c r="E24" s="50"/>
    </row>
    <row r="25" spans="1:5">
      <c r="A25" s="2"/>
      <c r="B25" s="2"/>
      <c r="C25" s="2"/>
      <c r="D25" s="2"/>
      <c r="E25" s="50"/>
    </row>
    <row r="26" spans="1:5">
      <c r="A26" s="108"/>
      <c r="B26" s="108"/>
      <c r="C26" s="108"/>
      <c r="D26" s="108"/>
      <c r="E26" s="50"/>
    </row>
  </sheetData>
  <mergeCells count="1">
    <mergeCell ref="A24:D24"/>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B35C2-F422-439D-A196-1ECAFE0238E8}">
  <dimension ref="A1:G15"/>
  <sheetViews>
    <sheetView showGridLines="0" zoomScaleNormal="100" workbookViewId="0">
      <selection activeCell="C1" sqref="C1"/>
    </sheetView>
  </sheetViews>
  <sheetFormatPr defaultColWidth="8.58203125" defaultRowHeight="14.5"/>
  <cols>
    <col min="1" max="1" width="8.58203125" style="7"/>
    <col min="2" max="2" width="125.58203125" style="7" customWidth="1"/>
    <col min="3" max="16384" width="8.58203125" style="7"/>
  </cols>
  <sheetData>
    <row r="1" spans="1:7">
      <c r="A1" s="9"/>
      <c r="B1" s="9"/>
    </row>
    <row r="2" spans="1:7" ht="21">
      <c r="A2" s="61">
        <v>2</v>
      </c>
      <c r="B2" s="61" t="s">
        <v>12</v>
      </c>
      <c r="C2" s="64"/>
      <c r="D2" s="64"/>
      <c r="E2" s="64"/>
      <c r="F2" s="64"/>
      <c r="G2" s="64"/>
    </row>
    <row r="3" spans="1:7" ht="12.65" customHeight="1">
      <c r="A3" s="65"/>
      <c r="B3" s="61"/>
      <c r="C3" s="50"/>
    </row>
    <row r="4" spans="1:7" ht="17.25" customHeight="1">
      <c r="A4" s="316" t="s">
        <v>13</v>
      </c>
      <c r="B4" s="317" t="s">
        <v>18</v>
      </c>
      <c r="C4" s="50"/>
      <c r="D4" s="50"/>
      <c r="E4" s="50"/>
    </row>
    <row r="5" spans="1:7" ht="17.25" customHeight="1">
      <c r="A5" s="316" t="s">
        <v>14</v>
      </c>
      <c r="B5" s="317" t="s">
        <v>20</v>
      </c>
      <c r="C5" s="50"/>
      <c r="D5" s="50"/>
      <c r="E5" s="50"/>
    </row>
    <row r="6" spans="1:7" ht="17.25" customHeight="1">
      <c r="A6" s="316" t="s">
        <v>15</v>
      </c>
      <c r="B6" s="317" t="s">
        <v>22</v>
      </c>
      <c r="C6" s="50"/>
      <c r="D6" s="50"/>
      <c r="E6" s="50"/>
    </row>
    <row r="7" spans="1:7" ht="17.25" customHeight="1">
      <c r="A7" s="316" t="s">
        <v>16</v>
      </c>
      <c r="B7" s="317" t="s">
        <v>25</v>
      </c>
      <c r="C7" s="50"/>
      <c r="D7" s="50"/>
      <c r="E7" s="50"/>
    </row>
    <row r="8" spans="1:7" ht="17.25" customHeight="1">
      <c r="A8" s="316" t="s">
        <v>17</v>
      </c>
      <c r="B8" s="317" t="s">
        <v>27</v>
      </c>
      <c r="C8" s="50"/>
      <c r="D8" s="50"/>
      <c r="E8" s="50"/>
    </row>
    <row r="9" spans="1:7" ht="17.25" customHeight="1">
      <c r="A9" s="316" t="s">
        <v>19</v>
      </c>
      <c r="B9" s="317" t="s">
        <v>29</v>
      </c>
      <c r="C9" s="50"/>
      <c r="D9" s="50"/>
      <c r="E9" s="50"/>
    </row>
    <row r="10" spans="1:7" ht="17.25" customHeight="1">
      <c r="A10" s="316" t="s">
        <v>21</v>
      </c>
      <c r="B10" s="317" t="s">
        <v>30</v>
      </c>
      <c r="C10" s="50"/>
      <c r="D10" s="50"/>
      <c r="E10" s="50"/>
    </row>
    <row r="11" spans="1:7" ht="17.25" customHeight="1">
      <c r="A11" s="316" t="s">
        <v>23</v>
      </c>
      <c r="B11" s="317" t="s">
        <v>31</v>
      </c>
      <c r="C11" s="50"/>
      <c r="D11" s="50"/>
      <c r="E11" s="50"/>
    </row>
    <row r="12" spans="1:7" ht="17.25" customHeight="1">
      <c r="A12" s="316" t="s">
        <v>24</v>
      </c>
      <c r="B12" s="317" t="s">
        <v>32</v>
      </c>
      <c r="C12" s="50"/>
      <c r="D12" s="50"/>
      <c r="E12" s="50"/>
    </row>
    <row r="13" spans="1:7" ht="17.25" customHeight="1">
      <c r="A13" s="316" t="s">
        <v>26</v>
      </c>
      <c r="B13" s="317" t="s">
        <v>33</v>
      </c>
      <c r="C13" s="50"/>
      <c r="D13" s="50"/>
      <c r="E13" s="50"/>
    </row>
    <row r="14" spans="1:7" ht="17.25" customHeight="1">
      <c r="A14" s="316" t="s">
        <v>28</v>
      </c>
      <c r="B14" s="317" t="s">
        <v>34</v>
      </c>
      <c r="C14" s="50"/>
      <c r="D14" s="50"/>
      <c r="E14" s="50"/>
    </row>
    <row r="15" spans="1:7">
      <c r="A15" s="9"/>
      <c r="B15" s="9"/>
    </row>
  </sheetData>
  <phoneticPr fontId="12" type="noConversion"/>
  <hyperlinks>
    <hyperlink ref="B5" location="'Table 2.2'!A1" display="Standardised approach (EU CR5)" xr:uid="{58CDB486-DC7A-47F3-B265-3A5FD45A5FC7}"/>
    <hyperlink ref="B6" location="'Table 2.3'!A1" display="Standardised approach – Credit risk exposure and CRM effects (EU CR4)" xr:uid="{6629F281-AD6A-4CC0-9990-71BF12E30105}"/>
    <hyperlink ref="B7" location="'Table 2.4'!A1" display="CRM techniques overview:  Disclosure of the use of credit risk mitigation techniques (EU CR3)" xr:uid="{90F84CE5-F14C-4163-ADE8-7FB42F46C37A}"/>
    <hyperlink ref="B8" location="'Table 2.5'!A1" display="Maturity of exposures (EU CR1-A)" xr:uid="{3E17E166-525E-4C60-95C8-04F45E6179A4}"/>
    <hyperlink ref="B9" location="'Table 2.6'!A1" display="Performing and non-performing exposures and related provisions (EU CR1)" xr:uid="{D2DB6528-F230-497D-A841-F491E010AA92}"/>
    <hyperlink ref="B10" location="'Table 2.7'!A1" display="Changes in the stock of non-performing loans and advances (EU CR2)" xr:uid="{4092F8F7-E315-4EDE-BC6D-E9839DF705F2}"/>
    <hyperlink ref="B11" location="'Table 2.8'!A1" display="Credit quality of forborne exposures (EU CQ1)" xr:uid="{FC0E0252-735A-458E-A79E-5F199FB777F2}"/>
    <hyperlink ref="B12" location="'Table 2.9'!A1" display="Quality of non-performing exposures by geography (EU CQ4)" xr:uid="{0D825266-F980-4D09-ACD8-77E13F547ABE}"/>
    <hyperlink ref="B13" location="'Table 2.10'!A1" display="Credit quality of loans and advances to non-financial corporations by industry (EU CQ5)" xr:uid="{169F2C13-B45B-49EF-873A-BB14BA4AAC46}"/>
    <hyperlink ref="B14" location="'Table 2.11'!A1" display="Collateral obtained by taking possession and execution processes (EU CQ7)" xr:uid="{DBD520BF-E6EA-483D-A4EA-4ECD2AB4409C}"/>
    <hyperlink ref="B4" location="'Table 2.1'!A1" display="Insurance participations (EU INS1)" xr:uid="{106E4942-C4B6-48EC-B894-98328F006139}"/>
  </hyperlinks>
  <pageMargins left="0.7" right="0.7" top="0.75" bottom="0.75" header="0.3" footer="0.3"/>
  <pageSetup paperSize="9" scale="85" orientation="landscape" r:id="rId1"/>
  <colBreaks count="1" manualBreakCount="1">
    <brk id="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2731E-6830-4E58-B39B-0E796B2AC612}">
  <dimension ref="A1:N9"/>
  <sheetViews>
    <sheetView showGridLines="0" zoomScaleNormal="100" workbookViewId="0">
      <selection activeCell="H1" sqref="H1"/>
    </sheetView>
  </sheetViews>
  <sheetFormatPr defaultColWidth="8.58203125" defaultRowHeight="14.5"/>
  <cols>
    <col min="1" max="1" width="20" style="7" customWidth="1"/>
    <col min="2" max="7" width="11.33203125" style="7" customWidth="1"/>
    <col min="8" max="16384" width="8.58203125" style="7"/>
  </cols>
  <sheetData>
    <row r="1" spans="1:14" ht="18.5">
      <c r="A1" s="3" t="s">
        <v>1209</v>
      </c>
      <c r="B1" s="9"/>
      <c r="C1" s="9"/>
      <c r="D1" s="9"/>
      <c r="E1" s="9"/>
      <c r="F1" s="9"/>
      <c r="G1" s="9"/>
      <c r="H1" s="75"/>
      <c r="I1" s="75"/>
      <c r="J1" s="75"/>
      <c r="K1" s="75"/>
      <c r="L1" s="75"/>
      <c r="M1" s="75"/>
      <c r="N1" s="75"/>
    </row>
    <row r="2" spans="1:14">
      <c r="A2" s="60"/>
      <c r="B2" s="60"/>
      <c r="C2" s="60"/>
      <c r="D2" s="60"/>
      <c r="E2" s="9"/>
      <c r="F2" s="9"/>
      <c r="G2" s="9"/>
      <c r="H2" s="75"/>
      <c r="I2" s="75"/>
      <c r="J2" s="75"/>
      <c r="K2" s="75"/>
      <c r="L2" s="75"/>
      <c r="M2" s="75"/>
      <c r="N2" s="75"/>
    </row>
    <row r="3" spans="1:14" ht="14.5" customHeight="1">
      <c r="A3" s="8"/>
      <c r="B3" s="8"/>
      <c r="C3" s="8"/>
      <c r="D3" s="584" t="s">
        <v>1207</v>
      </c>
      <c r="E3" s="585"/>
      <c r="F3" s="584" t="s">
        <v>96</v>
      </c>
      <c r="G3" s="585"/>
      <c r="H3" s="75"/>
      <c r="I3" s="75"/>
      <c r="J3" s="75"/>
      <c r="K3" s="75"/>
      <c r="L3" s="75"/>
      <c r="M3" s="75"/>
    </row>
    <row r="4" spans="1:14">
      <c r="A4" s="8"/>
      <c r="B4" s="277"/>
      <c r="C4" s="9"/>
      <c r="D4" s="341" t="s">
        <v>119</v>
      </c>
      <c r="E4" s="341" t="s">
        <v>120</v>
      </c>
      <c r="F4" s="341" t="s">
        <v>119</v>
      </c>
      <c r="G4" s="341" t="s">
        <v>120</v>
      </c>
      <c r="H4" s="75"/>
      <c r="I4" s="75"/>
      <c r="J4" s="75"/>
      <c r="K4" s="75"/>
      <c r="L4" s="75"/>
      <c r="M4" s="75"/>
    </row>
    <row r="5" spans="1:14" ht="24">
      <c r="A5" s="84" t="s">
        <v>95</v>
      </c>
      <c r="B5" s="276"/>
      <c r="C5" s="294"/>
      <c r="D5" s="275" t="s">
        <v>259</v>
      </c>
      <c r="E5" s="275" t="s">
        <v>260</v>
      </c>
      <c r="F5" s="275" t="s">
        <v>259</v>
      </c>
      <c r="G5" s="275" t="s">
        <v>260</v>
      </c>
      <c r="H5" s="75"/>
      <c r="I5" s="75"/>
      <c r="J5" s="75"/>
      <c r="K5" s="75"/>
      <c r="L5" s="75"/>
      <c r="M5" s="75"/>
    </row>
    <row r="6" spans="1:14" ht="47.5" customHeight="1">
      <c r="A6" s="583" t="s">
        <v>261</v>
      </c>
      <c r="B6" s="583"/>
      <c r="C6" s="583"/>
      <c r="D6" s="292">
        <v>2305645039.2399998</v>
      </c>
      <c r="E6" s="292">
        <f>D6</f>
        <v>2305645039.2399998</v>
      </c>
      <c r="F6" s="292">
        <v>2305645039.2399998</v>
      </c>
      <c r="G6" s="292">
        <v>8530886645.1879997</v>
      </c>
      <c r="H6" s="423"/>
      <c r="I6" s="75"/>
      <c r="J6" s="75"/>
      <c r="K6" s="75"/>
      <c r="L6" s="75"/>
      <c r="M6" s="75"/>
    </row>
    <row r="7" spans="1:14">
      <c r="A7" s="9"/>
      <c r="B7" s="9"/>
      <c r="C7" s="9"/>
      <c r="D7" s="9"/>
      <c r="E7" s="9"/>
      <c r="F7" s="9"/>
      <c r="G7" s="9"/>
    </row>
    <row r="8" spans="1:14">
      <c r="A8" s="568" t="s">
        <v>1257</v>
      </c>
      <c r="B8" s="568"/>
      <c r="C8" s="568"/>
      <c r="D8" s="568"/>
      <c r="E8" s="568"/>
      <c r="F8" s="568"/>
      <c r="G8" s="568"/>
    </row>
    <row r="9" spans="1:14">
      <c r="A9" s="502"/>
      <c r="B9" s="502"/>
      <c r="C9" s="502"/>
      <c r="D9" s="502"/>
      <c r="E9" s="502"/>
      <c r="F9" s="502"/>
      <c r="G9" s="502"/>
    </row>
  </sheetData>
  <mergeCells count="4">
    <mergeCell ref="A6:C6"/>
    <mergeCell ref="D3:E3"/>
    <mergeCell ref="F3:G3"/>
    <mergeCell ref="A8:G8"/>
  </mergeCells>
  <pageMargins left="0.7" right="0.7" top="0.75" bottom="0.75" header="0.3" footer="0.3"/>
  <pageSetup paperSize="9" fitToWidth="0" fitToHeight="0" orientation="landscape" r:id="rId1"/>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004F822CA9ABBC4BA1A8726889C1455D" ma:contentTypeVersion="5" ma:contentTypeDescription="Luo uusi asiakirja." ma:contentTypeScope="" ma:versionID="99a4a9c17789af8e6084b5cc305310dc">
  <xsd:schema xmlns:xsd="http://www.w3.org/2001/XMLSchema" xmlns:xs="http://www.w3.org/2001/XMLSchema" xmlns:p="http://schemas.microsoft.com/office/2006/metadata/properties" xmlns:ns2="b79a96e0-eff6-4e28-8c12-ee904e024ea3" xmlns:ns3="3c379c20-8198-49bd-b369-eb76ad34c45e" targetNamespace="http://schemas.microsoft.com/office/2006/metadata/properties" ma:root="true" ma:fieldsID="6716f5f7a2f8254ad17ba8c08420482f" ns2:_="" ns3:_="">
    <xsd:import namespace="b79a96e0-eff6-4e28-8c12-ee904e024ea3"/>
    <xsd:import namespace="3c379c20-8198-49bd-b369-eb76ad34c4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a96e0-eff6-4e28-8c12-ee904e024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379c20-8198-49bd-b369-eb76ad34c45e"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754C8D-2922-4196-9D6A-5FEE3F022D58}">
  <ds:schemaRefs>
    <ds:schemaRef ds:uri="http://schemas.microsoft.com/sharepoint/v3/contenttype/forms"/>
  </ds:schemaRefs>
</ds:datastoreItem>
</file>

<file path=customXml/itemProps2.xml><?xml version="1.0" encoding="utf-8"?>
<ds:datastoreItem xmlns:ds="http://schemas.openxmlformats.org/officeDocument/2006/customXml" ds:itemID="{E7285D2F-BFE7-4CCF-BCF7-CA91301D7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9a96e0-eff6-4e28-8c12-ee904e024ea3"/>
    <ds:schemaRef ds:uri="3c379c20-8198-49bd-b369-eb76ad34c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C9269E-B9B2-43B2-B3FA-F425A9D348DD}">
  <ds:schemaRefs>
    <ds:schemaRef ds:uri="3c379c20-8198-49bd-b369-eb76ad34c45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79a96e0-eff6-4e28-8c12-ee904e024ea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46</vt:i4>
      </vt:variant>
      <vt:variant>
        <vt:lpstr>Nimetyt alueet</vt:lpstr>
      </vt:variant>
      <vt:variant>
        <vt:i4>47</vt:i4>
      </vt:variant>
    </vt:vector>
  </HeadingPairs>
  <TitlesOfParts>
    <vt:vector size="93" baseType="lpstr">
      <vt:lpstr>Table of contents</vt:lpstr>
      <vt:lpstr>1 Own funds &amp; capital adequacy</vt:lpstr>
      <vt:lpstr>Table 1.1</vt:lpstr>
      <vt:lpstr>Table 1.2</vt:lpstr>
      <vt:lpstr>Table 1.3</vt:lpstr>
      <vt:lpstr>Table 1.4</vt:lpstr>
      <vt:lpstr>Table 1.5</vt:lpstr>
      <vt:lpstr>2 Credit risk</vt:lpstr>
      <vt:lpstr>Table 2.1</vt:lpstr>
      <vt:lpstr>Table 2.2</vt:lpstr>
      <vt:lpstr>Table 2.3</vt:lpstr>
      <vt:lpstr>Table 2.4</vt:lpstr>
      <vt:lpstr>Table 2.5</vt:lpstr>
      <vt:lpstr>Table 2.6</vt:lpstr>
      <vt:lpstr>Table 2.7</vt:lpstr>
      <vt:lpstr>Table 2.8</vt:lpstr>
      <vt:lpstr>Table 2.9</vt:lpstr>
      <vt:lpstr>Table 2.10</vt:lpstr>
      <vt:lpstr>Table 2.11</vt:lpstr>
      <vt:lpstr>3 CCR &amp; Market risk</vt:lpstr>
      <vt:lpstr>Table 3.1</vt:lpstr>
      <vt:lpstr>Table 3.2</vt:lpstr>
      <vt:lpstr>Table 3.3</vt:lpstr>
      <vt:lpstr>Table 3.4</vt:lpstr>
      <vt:lpstr>Table 3.5</vt:lpstr>
      <vt:lpstr>Table 3.6</vt:lpstr>
      <vt:lpstr>Table 3.7</vt:lpstr>
      <vt:lpstr>4 ESG disclosures</vt:lpstr>
      <vt:lpstr>Table 4.1</vt:lpstr>
      <vt:lpstr>Table 4.2</vt:lpstr>
      <vt:lpstr>Table 4.3</vt:lpstr>
      <vt:lpstr>Table 4.4</vt:lpstr>
      <vt:lpstr>Table 4.5</vt:lpstr>
      <vt:lpstr>5 Other disclosures</vt:lpstr>
      <vt:lpstr>Table 5.1 &amp; 5.2</vt:lpstr>
      <vt:lpstr>Table 5.3</vt:lpstr>
      <vt:lpstr>Table 5.4</vt:lpstr>
      <vt:lpstr>Table 5.5</vt:lpstr>
      <vt:lpstr>Table 5.6</vt:lpstr>
      <vt:lpstr>Table 5.7</vt:lpstr>
      <vt:lpstr>Table 5.8</vt:lpstr>
      <vt:lpstr>Table 5.9</vt:lpstr>
      <vt:lpstr>Table 5.10</vt:lpstr>
      <vt:lpstr>Table 5.11</vt:lpstr>
      <vt:lpstr>Table 5.12 &amp; 5.13</vt:lpstr>
      <vt:lpstr>Table 5.14</vt:lpstr>
      <vt:lpstr>'1 Own funds &amp; capital adequacy'!Tulostusalue</vt:lpstr>
      <vt:lpstr>'2 Credit risk'!Tulostusalue</vt:lpstr>
      <vt:lpstr>'3 CCR &amp; Market risk'!Tulostusalue</vt:lpstr>
      <vt:lpstr>'4 ESG disclosures'!Tulostusalue</vt:lpstr>
      <vt:lpstr>'5 Other disclosures'!Tulostusalue</vt:lpstr>
      <vt:lpstr>'Table 1.1'!Tulostusalue</vt:lpstr>
      <vt:lpstr>'Table 1.2'!Tulostusalue</vt:lpstr>
      <vt:lpstr>'Table 1.3'!Tulostusalue</vt:lpstr>
      <vt:lpstr>'Table 1.4'!Tulostusalue</vt:lpstr>
      <vt:lpstr>'Table 1.5'!Tulostusalue</vt:lpstr>
      <vt:lpstr>'Table 2.1'!Tulostusalue</vt:lpstr>
      <vt:lpstr>'Table 2.10'!Tulostusalue</vt:lpstr>
      <vt:lpstr>'Table 2.11'!Tulostusalue</vt:lpstr>
      <vt:lpstr>'Table 2.2'!Tulostusalue</vt:lpstr>
      <vt:lpstr>'Table 2.3'!Tulostusalue</vt:lpstr>
      <vt:lpstr>'Table 2.4'!Tulostusalue</vt:lpstr>
      <vt:lpstr>'Table 2.5'!Tulostusalue</vt:lpstr>
      <vt:lpstr>'Table 2.6'!Tulostusalue</vt:lpstr>
      <vt:lpstr>'Table 2.7'!Tulostusalue</vt:lpstr>
      <vt:lpstr>'Table 2.8'!Tulostusalue</vt:lpstr>
      <vt:lpstr>'Table 2.9'!Tulostusalue</vt:lpstr>
      <vt:lpstr>'Table 3.1'!Tulostusalue</vt:lpstr>
      <vt:lpstr>'Table 3.2'!Tulostusalue</vt:lpstr>
      <vt:lpstr>'Table 3.3'!Tulostusalue</vt:lpstr>
      <vt:lpstr>'Table 3.4'!Tulostusalue</vt:lpstr>
      <vt:lpstr>'Table 3.5'!Tulostusalue</vt:lpstr>
      <vt:lpstr>'Table 3.6'!Tulostusalue</vt:lpstr>
      <vt:lpstr>'Table 3.7'!Tulostusalue</vt:lpstr>
      <vt:lpstr>'Table 4.1'!Tulostusalue</vt:lpstr>
      <vt:lpstr>'Table 4.2'!Tulostusalue</vt:lpstr>
      <vt:lpstr>'Table 4.3'!Tulostusalue</vt:lpstr>
      <vt:lpstr>'Table 4.4'!Tulostusalue</vt:lpstr>
      <vt:lpstr>'Table 4.5'!Tulostusalue</vt:lpstr>
      <vt:lpstr>'Table 5.1 &amp; 5.2'!Tulostusalue</vt:lpstr>
      <vt:lpstr>'Table 5.10'!Tulostusalue</vt:lpstr>
      <vt:lpstr>'Table 5.11'!Tulostusalue</vt:lpstr>
      <vt:lpstr>'Table 5.12 &amp; 5.13'!Tulostusalue</vt:lpstr>
      <vt:lpstr>'Table 5.14'!Tulostusalue</vt:lpstr>
      <vt:lpstr>'Table 5.3'!Tulostusalue</vt:lpstr>
      <vt:lpstr>'Table 5.4'!Tulostusalue</vt:lpstr>
      <vt:lpstr>'Table 5.5'!Tulostusalue</vt:lpstr>
      <vt:lpstr>'Table 5.6'!Tulostusalue</vt:lpstr>
      <vt:lpstr>'Table 5.7'!Tulostusalue</vt:lpstr>
      <vt:lpstr>'Table 5.8'!Tulostusalue</vt:lpstr>
      <vt:lpstr>'Table 5.9'!Tulostusalue</vt:lpstr>
      <vt:lpstr>'Table of contents'!Tulostusalue</vt:lpstr>
      <vt:lpstr>'Table 5.7'!Tulostusotsikot</vt:lpstr>
    </vt:vector>
  </TitlesOfParts>
  <Manager/>
  <Company>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Nurminen Nina</dc:creator>
  <cp:keywords/>
  <dc:description/>
  <cp:lastModifiedBy>Nurminen Nina</cp:lastModifiedBy>
  <cp:revision/>
  <cp:lastPrinted>2023-08-02T11:10:31Z</cp:lastPrinted>
  <dcterms:created xsi:type="dcterms:W3CDTF">2016-08-09T07:10:10Z</dcterms:created>
  <dcterms:modified xsi:type="dcterms:W3CDTF">2023-08-02T11:36:00Z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0x010100004F822CA9ABBC4BA1A8726889C1455D</vt:lpwstr>
  </property>
</Properties>
</file>